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75" windowWidth="15480" windowHeight="9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<sst xmlns="http://schemas.openxmlformats.org/spreadsheetml/2006/main" count="321" uniqueCount="98">
  <si>
    <t xml:space="preserve">Staff Description </t>
  </si>
  <si>
    <t>Total Cost</t>
  </si>
  <si>
    <t>Expert analysis on Credit Card Data</t>
  </si>
  <si>
    <t xml:space="preserve">Design and Code </t>
  </si>
  <si>
    <t>Administer Testing and Inspections</t>
  </si>
  <si>
    <t xml:space="preserve">Revise as needed, Standardize Software </t>
  </si>
  <si>
    <t>Create New Versions of Software</t>
  </si>
  <si>
    <t>Customer Support</t>
  </si>
  <si>
    <t>Online &amp; Phone Support</t>
  </si>
  <si>
    <t>Hourly</t>
  </si>
  <si>
    <t>Time needed</t>
  </si>
  <si>
    <t>Monitor Testing/ Documentation</t>
  </si>
  <si>
    <t>Annual Salary</t>
  </si>
  <si>
    <t>Database, GUI Screens, &amp; Documentation</t>
  </si>
  <si>
    <t>Maintains and administrates internal network and internal/external web sites</t>
  </si>
  <si>
    <t>Project Manager</t>
  </si>
  <si>
    <t>Maintain Network, Web Site, &amp; Assist with Development</t>
  </si>
  <si>
    <t>Office Assistant</t>
  </si>
  <si>
    <t>Marketing Manager</t>
  </si>
  <si>
    <t>Oversees Marketing Plan</t>
  </si>
  <si>
    <t>Marketing Representative</t>
  </si>
  <si>
    <t>Markets Product to Customers</t>
  </si>
  <si>
    <t>Expert analysis on Biometric</t>
  </si>
  <si>
    <t>Biometric Consultant</t>
  </si>
  <si>
    <t>Assist with Testing/ Documentation</t>
  </si>
  <si>
    <t>Hardware Technician</t>
  </si>
  <si>
    <t>Technical Writing Consultant</t>
  </si>
  <si>
    <t>Edit Documents</t>
  </si>
  <si>
    <t>Sales Supervisor</t>
  </si>
  <si>
    <t>Sales Consultant</t>
  </si>
  <si>
    <t>Legal Consultant</t>
  </si>
  <si>
    <t>Lobbyist</t>
  </si>
  <si>
    <t>Technical Writer</t>
  </si>
  <si>
    <t>Sales Agency</t>
  </si>
  <si>
    <t>Lawyer</t>
  </si>
  <si>
    <t>Staff Justification (Optional)</t>
  </si>
  <si>
    <t>Hours needed</t>
  </si>
  <si>
    <t>Legal &amp; Documentation Manager</t>
  </si>
  <si>
    <t>Webmaster</t>
  </si>
  <si>
    <t>Systems Administrator / Webmaster</t>
  </si>
  <si>
    <t>Database Administrator</t>
  </si>
  <si>
    <t>Senior Software Analyst</t>
  </si>
  <si>
    <t>Part-time</t>
  </si>
  <si>
    <t>Quality Assurance Manager</t>
  </si>
  <si>
    <t>Senior Hardware Engineer</t>
  </si>
  <si>
    <t>Senior Software Engineer</t>
  </si>
  <si>
    <t>Borland C++ Licenses</t>
  </si>
  <si>
    <t>Hardware</t>
  </si>
  <si>
    <t>MySQL</t>
  </si>
  <si>
    <t>Java (part of Linux)</t>
  </si>
  <si>
    <t>East Shore Fingerprint Algorithm</t>
  </si>
  <si>
    <t>NIST Testing Fingerprint Database</t>
  </si>
  <si>
    <t>Antheus Inc. Fingerprint Algorithm</t>
  </si>
  <si>
    <t>Desktop Computers</t>
  </si>
  <si>
    <t>Laptop Computers</t>
  </si>
  <si>
    <t>Fingerprint Scanners</t>
  </si>
  <si>
    <t>Software</t>
  </si>
  <si>
    <t>Smart Card Readers</t>
  </si>
  <si>
    <t>Smart Cards</t>
  </si>
  <si>
    <t>Smart Card Writers</t>
  </si>
  <si>
    <t>Software Name</t>
  </si>
  <si>
    <t>Comments</t>
  </si>
  <si>
    <t>Quantity</t>
  </si>
  <si>
    <t>Price</t>
  </si>
  <si>
    <t>Credit Card Service Consultant</t>
  </si>
  <si>
    <t>Hardware Name</t>
  </si>
  <si>
    <t>Varies</t>
  </si>
  <si>
    <t>Workstations</t>
  </si>
  <si>
    <t>Unit Casings</t>
  </si>
  <si>
    <t>Quality Assurance Assistant</t>
  </si>
  <si>
    <t>Assist with Testing / Documentation</t>
  </si>
  <si>
    <t>Testing Database</t>
  </si>
  <si>
    <t>MySQL - Production Price</t>
  </si>
  <si>
    <t>Java - Multi-User</t>
  </si>
  <si>
    <t>Servers</t>
  </si>
  <si>
    <t>Borland C++ Update</t>
  </si>
  <si>
    <t>40 hours / week</t>
  </si>
  <si>
    <t>Project Total</t>
  </si>
  <si>
    <t>Staffing Subtotal</t>
  </si>
  <si>
    <t>Software Subtotal</t>
  </si>
  <si>
    <t>Hardware Subtotal</t>
  </si>
  <si>
    <t>Phase 1 Subtotal</t>
  </si>
  <si>
    <t>For individual system pricing, see SBIR 6.2</t>
  </si>
  <si>
    <t>Staffing</t>
  </si>
  <si>
    <t>Phase 1 Grand Total</t>
  </si>
  <si>
    <t>Staff Overhead 40%</t>
  </si>
  <si>
    <t>Phase 2 Subtotal</t>
  </si>
  <si>
    <t>Phase 2 Grand Total</t>
  </si>
  <si>
    <t>Phase 4 Subtotal</t>
  </si>
  <si>
    <t>Phase 4 Grand Total</t>
  </si>
  <si>
    <t>Phase 3 Subtotal</t>
  </si>
  <si>
    <t>Phase 3 Grand Total</t>
  </si>
  <si>
    <t>Assist with Development  &amp; Beta Test</t>
  </si>
  <si>
    <t>Monitor Software for Defects/Documentation</t>
  </si>
  <si>
    <t>Phase 1 - Initiation</t>
  </si>
  <si>
    <t>Phase 2 - Critical Design</t>
  </si>
  <si>
    <t>Phase 3 - Execution</t>
  </si>
  <si>
    <t>Phase 4 - Out Years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</si>
</sst>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"/>
    <numFmt numFmtId="177" formatCode="&quot;$&quot;#,##0.00"/>
    <numFmt numFmtId="178" formatCode="&quot;$&quot;#,##0.0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ar"/>
      <family val="0"/>
    </font>
    <font>
      <b/>
      <sz val="14"/>
      <color indexed="9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gray125">
        <bgColor indexed="2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76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6" fontId="0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 horizontal="center"/>
    </xf>
    <xf numFmtId="8" fontId="0" fillId="0" borderId="0" xfId="0" applyNumberFormat="1" applyBorder="1" applyAlignment="1">
      <alignment/>
    </xf>
    <xf numFmtId="4" fontId="0" fillId="0" borderId="0" xfId="17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6" fontId="0" fillId="0" borderId="0" xfId="0" applyNumberFormat="1" applyFont="1" applyFill="1" applyBorder="1" applyAlignment="1">
      <alignment horizontal="right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176" fontId="0" fillId="0" borderId="0" xfId="0" applyNumberFormat="1" applyFont="1" applyFill="1" applyBorder="1" applyAlignment="1">
      <alignment horizontal="right"/>
    </xf>
    <xf numFmtId="0" fontId="0" fillId="0" borderId="1" xfId="0" applyFont="1" applyBorder="1" applyAlignment="1">
      <alignment/>
    </xf>
    <xf numFmtId="177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right"/>
    </xf>
    <xf numFmtId="177" fontId="0" fillId="0" borderId="1" xfId="0" applyNumberFormat="1" applyBorder="1" applyAlignment="1">
      <alignment horizontal="right" wrapText="1"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0" fillId="0" borderId="1" xfId="0" applyNumberFormat="1" applyFont="1" applyBorder="1" applyAlignment="1">
      <alignment/>
    </xf>
    <xf numFmtId="9" fontId="0" fillId="0" borderId="0" xfId="0" applyNumberFormat="1" applyFont="1" applyBorder="1" applyAlignment="1">
      <alignment horizontal="right"/>
    </xf>
    <xf numFmtId="176" fontId="0" fillId="0" borderId="1" xfId="0" applyNumberFormat="1" applyFont="1" applyBorder="1" applyAlignment="1">
      <alignment horizontal="right" wrapText="1"/>
    </xf>
    <xf numFmtId="177" fontId="0" fillId="0" borderId="1" xfId="0" applyNumberFormat="1" applyFont="1" applyBorder="1" applyAlignment="1">
      <alignment horizontal="right" wrapText="1"/>
    </xf>
    <xf numFmtId="177" fontId="0" fillId="0" borderId="0" xfId="0" applyNumberFormat="1" applyBorder="1" applyAlignment="1">
      <alignment wrapText="1"/>
    </xf>
    <xf numFmtId="177" fontId="0" fillId="0" borderId="0" xfId="0" applyNumberFormat="1" applyBorder="1" applyAlignment="1">
      <alignment horizontal="right" wrapText="1"/>
    </xf>
    <xf numFmtId="176" fontId="0" fillId="0" borderId="0" xfId="17" applyNumberFormat="1" applyBorder="1" applyAlignment="1">
      <alignment/>
    </xf>
    <xf numFmtId="176" fontId="1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176" fontId="0" fillId="0" borderId="2" xfId="0" applyNumberFormat="1" applyFont="1" applyFill="1" applyBorder="1" applyAlignment="1">
      <alignment horizontal="right"/>
    </xf>
    <xf numFmtId="177" fontId="0" fillId="0" borderId="2" xfId="0" applyNumberFormat="1" applyFill="1" applyBorder="1" applyAlignment="1">
      <alignment/>
    </xf>
    <xf numFmtId="176" fontId="0" fillId="0" borderId="2" xfId="0" applyNumberFormat="1" applyFill="1" applyBorder="1" applyAlignment="1">
      <alignment horizontal="right" wrapText="1"/>
    </xf>
    <xf numFmtId="176" fontId="0" fillId="0" borderId="2" xfId="0" applyNumberFormat="1" applyFill="1" applyBorder="1" applyAlignment="1">
      <alignment horizontal="right"/>
    </xf>
    <xf numFmtId="176" fontId="5" fillId="0" borderId="2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176" fontId="1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176" fontId="0" fillId="0" borderId="2" xfId="0" applyNumberFormat="1" applyFill="1" applyBorder="1" applyAlignment="1">
      <alignment/>
    </xf>
    <xf numFmtId="0" fontId="0" fillId="0" borderId="2" xfId="0" applyBorder="1" applyAlignment="1">
      <alignment wrapText="1"/>
    </xf>
    <xf numFmtId="176" fontId="1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6" fontId="0" fillId="0" borderId="2" xfId="0" applyNumberFormat="1" applyFont="1" applyFill="1" applyBorder="1" applyAlignment="1">
      <alignment horizontal="right"/>
    </xf>
    <xf numFmtId="176" fontId="0" fillId="0" borderId="2" xfId="0" applyNumberFormat="1" applyFont="1" applyFill="1" applyBorder="1" applyAlignment="1">
      <alignment/>
    </xf>
    <xf numFmtId="6" fontId="1" fillId="0" borderId="2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6" fontId="1" fillId="0" borderId="0" xfId="0" applyNumberFormat="1" applyFont="1" applyFill="1" applyBorder="1" applyAlignment="1">
      <alignment/>
    </xf>
    <xf numFmtId="6" fontId="1" fillId="0" borderId="0" xfId="0" applyNumberFormat="1" applyFont="1" applyFill="1" applyBorder="1" applyAlignment="1">
      <alignment horizontal="left"/>
    </xf>
    <xf numFmtId="6" fontId="1" fillId="0" borderId="2" xfId="0" applyNumberFormat="1" applyFont="1" applyFill="1" applyBorder="1" applyAlignment="1">
      <alignment/>
    </xf>
    <xf numFmtId="6" fontId="1" fillId="0" borderId="1" xfId="0" applyNumberFormat="1" applyFont="1" applyFill="1" applyBorder="1" applyAlignment="1">
      <alignment horizontal="left"/>
    </xf>
    <xf numFmtId="6" fontId="1" fillId="0" borderId="1" xfId="0" applyNumberFormat="1" applyFont="1" applyFill="1" applyBorder="1" applyAlignment="1">
      <alignment/>
    </xf>
    <xf numFmtId="176" fontId="1" fillId="0" borderId="1" xfId="0" applyNumberFormat="1" applyFont="1" applyFill="1" applyBorder="1" applyAlignment="1">
      <alignment/>
    </xf>
    <xf numFmtId="3" fontId="0" fillId="0" borderId="2" xfId="0" applyNumberFormat="1" applyFont="1" applyBorder="1" applyAlignment="1">
      <alignment horizontal="right"/>
    </xf>
    <xf numFmtId="177" fontId="0" fillId="0" borderId="2" xfId="0" applyNumberFormat="1" applyBorder="1" applyAlignment="1">
      <alignment/>
    </xf>
    <xf numFmtId="176" fontId="0" fillId="0" borderId="2" xfId="0" applyNumberFormat="1" applyBorder="1" applyAlignment="1">
      <alignment/>
    </xf>
    <xf numFmtId="0" fontId="0" fillId="0" borderId="2" xfId="0" applyFont="1" applyBorder="1" applyAlignment="1">
      <alignment horizontal="right"/>
    </xf>
    <xf numFmtId="3" fontId="0" fillId="0" borderId="2" xfId="0" applyNumberFormat="1" applyBorder="1" applyAlignment="1">
      <alignment horizontal="right" wrapText="1"/>
    </xf>
    <xf numFmtId="3" fontId="0" fillId="0" borderId="2" xfId="0" applyNumberFormat="1" applyBorder="1" applyAlignment="1">
      <alignment horizontal="right"/>
    </xf>
    <xf numFmtId="0" fontId="0" fillId="0" borderId="2" xfId="0" applyFont="1" applyBorder="1" applyAlignment="1">
      <alignment wrapText="1"/>
    </xf>
    <xf numFmtId="176" fontId="0" fillId="0" borderId="2" xfId="0" applyNumberFormat="1" applyFont="1" applyBorder="1" applyAlignment="1">
      <alignment wrapText="1"/>
    </xf>
    <xf numFmtId="177" fontId="0" fillId="0" borderId="2" xfId="0" applyNumberFormat="1" applyFont="1" applyBorder="1" applyAlignment="1">
      <alignment/>
    </xf>
    <xf numFmtId="176" fontId="0" fillId="0" borderId="2" xfId="17" applyNumberFormat="1" applyFont="1" applyBorder="1" applyAlignment="1">
      <alignment/>
    </xf>
    <xf numFmtId="176" fontId="0" fillId="0" borderId="2" xfId="0" applyNumberFormat="1" applyFont="1" applyBorder="1" applyAlignment="1">
      <alignment/>
    </xf>
    <xf numFmtId="176" fontId="0" fillId="0" borderId="2" xfId="0" applyNumberFormat="1" applyFont="1" applyBorder="1" applyAlignment="1">
      <alignment horizontal="right"/>
    </xf>
    <xf numFmtId="6" fontId="1" fillId="0" borderId="0" xfId="0" applyNumberFormat="1" applyFont="1" applyFill="1" applyBorder="1" applyAlignment="1">
      <alignment horizontal="right"/>
    </xf>
    <xf numFmtId="176" fontId="7" fillId="0" borderId="0" xfId="0" applyNumberFormat="1" applyFont="1" applyAlignment="1">
      <alignment/>
    </xf>
    <xf numFmtId="177" fontId="1" fillId="0" borderId="0" xfId="0" applyNumberFormat="1" applyFont="1" applyFill="1" applyBorder="1" applyAlignment="1">
      <alignment horizontal="right"/>
    </xf>
    <xf numFmtId="176" fontId="1" fillId="0" borderId="0" xfId="0" applyNumberFormat="1" applyFont="1" applyBorder="1" applyAlignment="1">
      <alignment/>
    </xf>
    <xf numFmtId="176" fontId="1" fillId="0" borderId="1" xfId="17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176" fontId="0" fillId="0" borderId="2" xfId="17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8" fontId="0" fillId="0" borderId="2" xfId="0" applyNumberFormat="1" applyFont="1" applyBorder="1" applyAlignment="1">
      <alignment/>
    </xf>
    <xf numFmtId="177" fontId="0" fillId="0" borderId="2" xfId="0" applyNumberFormat="1" applyFont="1" applyBorder="1" applyAlignment="1">
      <alignment wrapText="1"/>
    </xf>
    <xf numFmtId="4" fontId="0" fillId="0" borderId="2" xfId="0" applyNumberFormat="1" applyFont="1" applyBorder="1" applyAlignment="1">
      <alignment/>
    </xf>
    <xf numFmtId="176" fontId="7" fillId="0" borderId="0" xfId="0" applyNumberFormat="1" applyFont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7" fontId="1" fillId="0" borderId="2" xfId="0" applyNumberFormat="1" applyFont="1" applyFill="1" applyBorder="1" applyAlignment="1">
      <alignment horizontal="right"/>
    </xf>
    <xf numFmtId="177" fontId="1" fillId="0" borderId="4" xfId="0" applyNumberFormat="1" applyFont="1" applyFill="1" applyBorder="1" applyAlignment="1">
      <alignment horizontal="right"/>
    </xf>
    <xf numFmtId="177" fontId="1" fillId="0" borderId="5" xfId="0" applyNumberFormat="1" applyFont="1" applyFill="1" applyBorder="1" applyAlignment="1">
      <alignment horizontal="right"/>
    </xf>
    <xf numFmtId="6" fontId="1" fillId="0" borderId="4" xfId="0" applyNumberFormat="1" applyFont="1" applyFill="1" applyBorder="1" applyAlignment="1">
      <alignment horizontal="right"/>
    </xf>
    <xf numFmtId="6" fontId="1" fillId="0" borderId="5" xfId="0" applyNumberFormat="1" applyFont="1" applyFill="1" applyBorder="1" applyAlignment="1">
      <alignment horizontal="right"/>
    </xf>
    <xf numFmtId="6" fontId="1" fillId="0" borderId="2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ll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51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31.8515625" style="0" customWidth="1"/>
    <col min="2" max="2" width="36.8515625" style="0" customWidth="1"/>
    <col min="3" max="3" width="15.140625" style="0" customWidth="1"/>
    <col min="4" max="4" width="13.8515625" style="1" customWidth="1"/>
    <col min="5" max="5" width="11.28125" style="1" customWidth="1"/>
    <col min="6" max="6" width="15.28125" style="1" customWidth="1"/>
    <col min="7" max="7" width="12.28125" style="2" customWidth="1"/>
  </cols>
  <sheetData>
    <row r="1" spans="1:7" s="6" customFormat="1" ht="18">
      <c r="A1" s="88" t="s">
        <v>94</v>
      </c>
      <c r="B1" s="88"/>
      <c r="C1" s="88"/>
      <c r="D1" s="88"/>
      <c r="E1" s="88"/>
      <c r="F1" s="88"/>
      <c r="G1" s="7"/>
    </row>
    <row r="2" spans="1:7" s="6" customFormat="1" ht="12.75">
      <c r="A2" s="90" t="s">
        <v>83</v>
      </c>
      <c r="B2" s="90"/>
      <c r="C2" s="90"/>
      <c r="D2" s="90"/>
      <c r="E2" s="90"/>
      <c r="F2" s="90"/>
      <c r="G2" s="7"/>
    </row>
    <row r="3" spans="1:7" s="6" customFormat="1" ht="12.75">
      <c r="A3" s="46" t="s">
        <v>0</v>
      </c>
      <c r="B3" s="46" t="s">
        <v>35</v>
      </c>
      <c r="C3" s="46" t="s">
        <v>36</v>
      </c>
      <c r="D3" s="47" t="s">
        <v>12</v>
      </c>
      <c r="E3" s="47" t="s">
        <v>9</v>
      </c>
      <c r="F3" s="47" t="s">
        <v>1</v>
      </c>
      <c r="G3" s="8"/>
    </row>
    <row r="4" spans="1:7" s="6" customFormat="1" ht="12.75">
      <c r="A4" s="48" t="s">
        <v>15</v>
      </c>
      <c r="B4" s="39"/>
      <c r="C4" s="40">
        <v>160</v>
      </c>
      <c r="D4" s="41">
        <v>80288</v>
      </c>
      <c r="E4" s="42">
        <f aca="true" t="shared" si="0" ref="E4:E10">D4/52/40</f>
        <v>38.6</v>
      </c>
      <c r="F4" s="49">
        <f aca="true" t="shared" si="1" ref="F4:F13">C4*E4</f>
        <v>6176</v>
      </c>
      <c r="G4" s="7"/>
    </row>
    <row r="5" spans="1:7" s="6" customFormat="1" ht="12.75">
      <c r="A5" s="48" t="s">
        <v>37</v>
      </c>
      <c r="B5" s="39"/>
      <c r="C5" s="40">
        <v>160</v>
      </c>
      <c r="D5" s="41">
        <v>72971</v>
      </c>
      <c r="E5" s="42">
        <f t="shared" si="0"/>
        <v>35.082211538461536</v>
      </c>
      <c r="F5" s="49">
        <f t="shared" si="1"/>
        <v>5613.153846153846</v>
      </c>
      <c r="G5" s="7"/>
    </row>
    <row r="6" spans="1:7" s="6" customFormat="1" ht="12.75">
      <c r="A6" s="39" t="s">
        <v>18</v>
      </c>
      <c r="B6" s="39"/>
      <c r="C6" s="40">
        <v>160</v>
      </c>
      <c r="D6" s="43">
        <v>52500</v>
      </c>
      <c r="E6" s="42">
        <f t="shared" si="0"/>
        <v>25.240384615384617</v>
      </c>
      <c r="F6" s="49">
        <f t="shared" si="1"/>
        <v>4038.4615384615386</v>
      </c>
      <c r="G6" s="7"/>
    </row>
    <row r="7" spans="1:7" s="6" customFormat="1" ht="12.75" customHeight="1">
      <c r="A7" s="48" t="s">
        <v>43</v>
      </c>
      <c r="B7" s="39"/>
      <c r="C7" s="40">
        <v>160</v>
      </c>
      <c r="D7" s="41">
        <v>64021</v>
      </c>
      <c r="E7" s="42">
        <f t="shared" si="0"/>
        <v>30.779326923076923</v>
      </c>
      <c r="F7" s="49">
        <f t="shared" si="1"/>
        <v>4924.692307692308</v>
      </c>
      <c r="G7" s="7"/>
    </row>
    <row r="8" spans="1:7" s="6" customFormat="1" ht="12.75" customHeight="1">
      <c r="A8" s="39" t="s">
        <v>44</v>
      </c>
      <c r="B8" s="39"/>
      <c r="C8" s="40">
        <v>160</v>
      </c>
      <c r="D8" s="41">
        <v>51773</v>
      </c>
      <c r="E8" s="42">
        <f t="shared" si="0"/>
        <v>24.890865384615385</v>
      </c>
      <c r="F8" s="49">
        <f t="shared" si="1"/>
        <v>3982.5384615384614</v>
      </c>
      <c r="G8" s="7"/>
    </row>
    <row r="9" spans="1:7" s="6" customFormat="1" ht="12.75">
      <c r="A9" s="39" t="s">
        <v>45</v>
      </c>
      <c r="B9" s="39"/>
      <c r="C9" s="40">
        <v>160</v>
      </c>
      <c r="D9" s="44">
        <v>59253</v>
      </c>
      <c r="E9" s="42">
        <f t="shared" si="0"/>
        <v>28.48701923076923</v>
      </c>
      <c r="F9" s="49">
        <f t="shared" si="1"/>
        <v>4557.923076923077</v>
      </c>
      <c r="G9" s="7"/>
    </row>
    <row r="10" spans="1:7" s="6" customFormat="1" ht="12.75">
      <c r="A10" s="50" t="s">
        <v>38</v>
      </c>
      <c r="B10" s="39"/>
      <c r="C10" s="40">
        <v>160</v>
      </c>
      <c r="D10" s="43">
        <v>54681</v>
      </c>
      <c r="E10" s="42">
        <f t="shared" si="0"/>
        <v>26.28894230769231</v>
      </c>
      <c r="F10" s="49">
        <f t="shared" si="1"/>
        <v>4206.2307692307695</v>
      </c>
      <c r="G10" s="7"/>
    </row>
    <row r="11" spans="1:8" s="6" customFormat="1" ht="12.75">
      <c r="A11" s="39" t="s">
        <v>64</v>
      </c>
      <c r="B11" s="39" t="s">
        <v>2</v>
      </c>
      <c r="C11" s="40">
        <v>10</v>
      </c>
      <c r="D11" s="44">
        <f>E11*40*52</f>
        <v>66560</v>
      </c>
      <c r="E11" s="42">
        <v>32</v>
      </c>
      <c r="F11" s="49">
        <f t="shared" si="1"/>
        <v>320</v>
      </c>
      <c r="G11" s="7"/>
      <c r="H11" s="9"/>
    </row>
    <row r="12" spans="1:8" s="6" customFormat="1" ht="12.75">
      <c r="A12" s="48" t="s">
        <v>23</v>
      </c>
      <c r="B12" s="39" t="s">
        <v>22</v>
      </c>
      <c r="C12" s="40">
        <v>100</v>
      </c>
      <c r="D12" s="45">
        <v>70964</v>
      </c>
      <c r="E12" s="42">
        <v>32</v>
      </c>
      <c r="F12" s="49">
        <f t="shared" si="1"/>
        <v>3200</v>
      </c>
      <c r="G12" s="7"/>
      <c r="H12" s="9"/>
    </row>
    <row r="13" spans="1:7" s="6" customFormat="1" ht="12.75">
      <c r="A13" s="48" t="s">
        <v>26</v>
      </c>
      <c r="B13" s="39" t="s">
        <v>27</v>
      </c>
      <c r="C13" s="40">
        <v>10</v>
      </c>
      <c r="D13" s="41">
        <v>35703</v>
      </c>
      <c r="E13" s="42">
        <v>32</v>
      </c>
      <c r="F13" s="49">
        <f t="shared" si="1"/>
        <v>320</v>
      </c>
      <c r="G13" s="7"/>
    </row>
    <row r="14" spans="1:12" s="6" customFormat="1" ht="12.75">
      <c r="A14" s="48"/>
      <c r="B14" s="39"/>
      <c r="C14" s="40"/>
      <c r="D14" s="92" t="s">
        <v>78</v>
      </c>
      <c r="E14" s="93"/>
      <c r="F14" s="51">
        <f>SUM(F4:F13)</f>
        <v>37339</v>
      </c>
      <c r="G14" s="7"/>
      <c r="K14" s="58"/>
      <c r="L14" s="57"/>
    </row>
    <row r="15" spans="1:12" s="6" customFormat="1" ht="12.75">
      <c r="A15" s="3"/>
      <c r="C15" s="12"/>
      <c r="D15" s="19"/>
      <c r="E15" s="14"/>
      <c r="F15" s="15"/>
      <c r="G15" s="7"/>
      <c r="K15" s="58"/>
      <c r="L15" s="57"/>
    </row>
    <row r="16" spans="1:7" s="6" customFormat="1" ht="12.75">
      <c r="A16" s="89" t="s">
        <v>56</v>
      </c>
      <c r="B16" s="89"/>
      <c r="C16" s="89"/>
      <c r="D16" s="89"/>
      <c r="E16" s="89"/>
      <c r="F16" s="89"/>
      <c r="G16" s="7"/>
    </row>
    <row r="17" spans="1:7" s="6" customFormat="1" ht="12.75">
      <c r="A17" s="46" t="s">
        <v>60</v>
      </c>
      <c r="B17" s="46" t="s">
        <v>61</v>
      </c>
      <c r="C17" s="46" t="s">
        <v>62</v>
      </c>
      <c r="D17" s="46" t="s">
        <v>63</v>
      </c>
      <c r="E17" s="39"/>
      <c r="F17" s="46" t="s">
        <v>1</v>
      </c>
      <c r="G17" s="7"/>
    </row>
    <row r="18" spans="1:7" s="6" customFormat="1" ht="12.75">
      <c r="A18" s="48" t="s">
        <v>46</v>
      </c>
      <c r="B18" s="48"/>
      <c r="C18" s="52">
        <v>4</v>
      </c>
      <c r="D18" s="53">
        <v>969</v>
      </c>
      <c r="E18" s="48"/>
      <c r="F18" s="54">
        <f aca="true" t="shared" si="2" ref="F18:F23">+C18*D18</f>
        <v>3876</v>
      </c>
      <c r="G18" s="7"/>
    </row>
    <row r="19" spans="1:10" s="6" customFormat="1" ht="12.75" customHeight="1">
      <c r="A19" s="48" t="s">
        <v>48</v>
      </c>
      <c r="B19" s="48"/>
      <c r="C19" s="52"/>
      <c r="D19" s="53">
        <v>0</v>
      </c>
      <c r="E19" s="48"/>
      <c r="F19" s="54">
        <f t="shared" si="2"/>
        <v>0</v>
      </c>
      <c r="G19" s="7"/>
      <c r="J19" s="56"/>
    </row>
    <row r="20" spans="1:14" s="6" customFormat="1" ht="12.75">
      <c r="A20" s="48" t="s">
        <v>49</v>
      </c>
      <c r="B20" s="48"/>
      <c r="C20" s="52"/>
      <c r="D20" s="53">
        <v>0</v>
      </c>
      <c r="E20" s="48"/>
      <c r="F20" s="54">
        <f t="shared" si="2"/>
        <v>0</v>
      </c>
      <c r="G20" s="7"/>
      <c r="H20" s="38"/>
      <c r="K20" s="58"/>
      <c r="L20" s="57"/>
      <c r="N20" s="37"/>
    </row>
    <row r="21" spans="1:14" s="6" customFormat="1" ht="12.75">
      <c r="A21" s="48" t="s">
        <v>50</v>
      </c>
      <c r="B21" s="48"/>
      <c r="C21" s="52">
        <v>1</v>
      </c>
      <c r="D21" s="53">
        <v>100</v>
      </c>
      <c r="E21" s="48"/>
      <c r="F21" s="54">
        <f t="shared" si="2"/>
        <v>100</v>
      </c>
      <c r="G21" s="7"/>
      <c r="K21" s="58"/>
      <c r="L21" s="57"/>
      <c r="N21" s="37"/>
    </row>
    <row r="22" spans="1:7" s="6" customFormat="1" ht="12.75">
      <c r="A22" s="48" t="s">
        <v>51</v>
      </c>
      <c r="B22" s="48"/>
      <c r="C22" s="52">
        <v>1</v>
      </c>
      <c r="D22" s="53">
        <v>90</v>
      </c>
      <c r="E22" s="48"/>
      <c r="F22" s="54">
        <f t="shared" si="2"/>
        <v>90</v>
      </c>
      <c r="G22" s="7"/>
    </row>
    <row r="23" spans="1:7" s="6" customFormat="1" ht="12.75">
      <c r="A23" s="48" t="s">
        <v>52</v>
      </c>
      <c r="B23" s="48"/>
      <c r="C23" s="52">
        <v>1</v>
      </c>
      <c r="D23" s="53">
        <v>895</v>
      </c>
      <c r="E23" s="48"/>
      <c r="F23" s="54">
        <f t="shared" si="2"/>
        <v>895</v>
      </c>
      <c r="G23" s="7"/>
    </row>
    <row r="24" spans="1:7" s="6" customFormat="1" ht="12.75">
      <c r="A24" s="48"/>
      <c r="B24" s="48"/>
      <c r="C24" s="52"/>
      <c r="D24" s="94" t="s">
        <v>79</v>
      </c>
      <c r="E24" s="95"/>
      <c r="F24" s="51">
        <f>SUM(F18:F23)</f>
        <v>4961</v>
      </c>
      <c r="G24" s="7"/>
    </row>
    <row r="25" spans="1:7" s="6" customFormat="1" ht="12.75">
      <c r="A25" s="3"/>
      <c r="B25" s="3"/>
      <c r="C25" s="13"/>
      <c r="D25" s="16"/>
      <c r="E25" s="3"/>
      <c r="F25" s="24"/>
      <c r="G25" s="7"/>
    </row>
    <row r="26" spans="1:7" s="6" customFormat="1" ht="12.75">
      <c r="A26" s="89" t="s">
        <v>47</v>
      </c>
      <c r="B26" s="89"/>
      <c r="C26" s="89"/>
      <c r="D26" s="89"/>
      <c r="E26" s="89"/>
      <c r="F26" s="89"/>
      <c r="G26" s="7"/>
    </row>
    <row r="27" spans="1:7" s="6" customFormat="1" ht="12.75">
      <c r="A27" s="46" t="s">
        <v>65</v>
      </c>
      <c r="B27" s="46" t="s">
        <v>61</v>
      </c>
      <c r="C27" s="46" t="s">
        <v>62</v>
      </c>
      <c r="D27" s="46" t="s">
        <v>63</v>
      </c>
      <c r="E27" s="48"/>
      <c r="F27" s="46" t="s">
        <v>1</v>
      </c>
      <c r="G27" s="7"/>
    </row>
    <row r="28" spans="1:7" s="6" customFormat="1" ht="12.75">
      <c r="A28" s="48" t="s">
        <v>53</v>
      </c>
      <c r="B28" s="48" t="s">
        <v>82</v>
      </c>
      <c r="C28" s="52">
        <v>5</v>
      </c>
      <c r="D28" s="53" t="s">
        <v>66</v>
      </c>
      <c r="E28" s="48"/>
      <c r="F28" s="54">
        <v>7500</v>
      </c>
      <c r="G28" s="7"/>
    </row>
    <row r="29" spans="1:7" s="6" customFormat="1" ht="12.75">
      <c r="A29" s="48" t="s">
        <v>54</v>
      </c>
      <c r="B29" s="48" t="s">
        <v>82</v>
      </c>
      <c r="C29" s="52">
        <v>4</v>
      </c>
      <c r="D29" s="53" t="s">
        <v>66</v>
      </c>
      <c r="E29" s="48"/>
      <c r="F29" s="54">
        <v>6804</v>
      </c>
      <c r="G29" s="7"/>
    </row>
    <row r="30" spans="1:7" s="6" customFormat="1" ht="12.75">
      <c r="A30" s="48" t="s">
        <v>67</v>
      </c>
      <c r="B30" s="48" t="s">
        <v>82</v>
      </c>
      <c r="C30" s="52">
        <v>2</v>
      </c>
      <c r="D30" s="53" t="s">
        <v>66</v>
      </c>
      <c r="E30" s="48"/>
      <c r="F30" s="54">
        <v>2689</v>
      </c>
      <c r="G30" s="7"/>
    </row>
    <row r="31" spans="1:7" s="6" customFormat="1" ht="12.75">
      <c r="A31" s="48" t="s">
        <v>55</v>
      </c>
      <c r="B31" s="48"/>
      <c r="C31" s="52">
        <v>1</v>
      </c>
      <c r="D31" s="53">
        <v>196</v>
      </c>
      <c r="E31" s="48"/>
      <c r="F31" s="54">
        <f>+C31*D31</f>
        <v>196</v>
      </c>
      <c r="G31" s="7"/>
    </row>
    <row r="32" spans="1:7" s="6" customFormat="1" ht="12.75">
      <c r="A32" s="48" t="s">
        <v>57</v>
      </c>
      <c r="B32" s="48"/>
      <c r="C32" s="52">
        <v>1</v>
      </c>
      <c r="D32" s="53">
        <v>200</v>
      </c>
      <c r="E32" s="48"/>
      <c r="F32" s="54">
        <f>+C32*D32</f>
        <v>200</v>
      </c>
      <c r="G32" s="7"/>
    </row>
    <row r="33" spans="1:7" s="6" customFormat="1" ht="12.75">
      <c r="A33" s="48" t="s">
        <v>58</v>
      </c>
      <c r="B33" s="48"/>
      <c r="C33" s="52">
        <v>50</v>
      </c>
      <c r="D33" s="53">
        <v>2</v>
      </c>
      <c r="E33" s="48"/>
      <c r="F33" s="54">
        <f>+C33*D33</f>
        <v>100</v>
      </c>
      <c r="G33" s="7"/>
    </row>
    <row r="34" spans="1:7" s="6" customFormat="1" ht="12.75">
      <c r="A34" s="48" t="s">
        <v>59</v>
      </c>
      <c r="B34" s="48"/>
      <c r="C34" s="52">
        <v>1</v>
      </c>
      <c r="D34" s="53">
        <v>140</v>
      </c>
      <c r="E34" s="48"/>
      <c r="F34" s="54">
        <f>+C34*D34</f>
        <v>140</v>
      </c>
      <c r="G34" s="7"/>
    </row>
    <row r="35" spans="1:7" s="6" customFormat="1" ht="12.75">
      <c r="A35" s="48"/>
      <c r="B35" s="48"/>
      <c r="C35" s="39"/>
      <c r="D35" s="59"/>
      <c r="E35" s="55" t="s">
        <v>80</v>
      </c>
      <c r="F35" s="51">
        <f>SUM(F28:F34)</f>
        <v>17629</v>
      </c>
      <c r="G35" s="7"/>
    </row>
    <row r="36" spans="1:7" s="6" customFormat="1" ht="12.75">
      <c r="A36" s="3"/>
      <c r="B36" s="3"/>
      <c r="C36" s="13"/>
      <c r="D36" s="16"/>
      <c r="E36" s="16"/>
      <c r="F36" s="24"/>
      <c r="G36" s="7"/>
    </row>
    <row r="37" spans="1:7" s="6" customFormat="1" ht="15.75">
      <c r="A37" s="5"/>
      <c r="C37" s="58" t="s">
        <v>81</v>
      </c>
      <c r="D37" s="57"/>
      <c r="F37" s="37">
        <f>SUM(F4:F13)+SUM(F18:F23)+SUM(F28:F34)</f>
        <v>59929</v>
      </c>
      <c r="G37" s="7"/>
    </row>
    <row r="38" spans="1:7" s="6" customFormat="1" ht="15.75">
      <c r="A38" s="5"/>
      <c r="C38" s="58" t="s">
        <v>85</v>
      </c>
      <c r="D38" s="57"/>
      <c r="F38" s="37">
        <f>SUM(F4:F13)*40%</f>
        <v>14935.6</v>
      </c>
      <c r="G38" s="7"/>
    </row>
    <row r="39" spans="1:7" s="6" customFormat="1" ht="15.75" customHeight="1" thickBot="1">
      <c r="A39" s="17"/>
      <c r="B39" s="18"/>
      <c r="C39" s="60" t="s">
        <v>84</v>
      </c>
      <c r="D39" s="61"/>
      <c r="E39" s="18"/>
      <c r="F39" s="62">
        <f>SUM(F37:F38)</f>
        <v>74864.6</v>
      </c>
      <c r="G39" s="7"/>
    </row>
    <row r="40" spans="1:7" s="6" customFormat="1" ht="15.75">
      <c r="A40" s="5"/>
      <c r="D40" s="34"/>
      <c r="E40" s="35"/>
      <c r="F40" s="36"/>
      <c r="G40" s="7"/>
    </row>
    <row r="41" spans="1:7" s="6" customFormat="1" ht="18">
      <c r="A41" s="88" t="s">
        <v>95</v>
      </c>
      <c r="B41" s="88"/>
      <c r="C41" s="88"/>
      <c r="D41" s="88"/>
      <c r="E41" s="88"/>
      <c r="F41" s="88"/>
      <c r="G41" s="7"/>
    </row>
    <row r="42" spans="1:7" s="6" customFormat="1" ht="12.75">
      <c r="A42" s="90" t="s">
        <v>83</v>
      </c>
      <c r="B42" s="90"/>
      <c r="C42" s="90"/>
      <c r="D42" s="90"/>
      <c r="E42" s="90"/>
      <c r="F42" s="90"/>
      <c r="G42" s="8"/>
    </row>
    <row r="43" spans="1:7" s="6" customFormat="1" ht="12.75">
      <c r="A43" s="46" t="s">
        <v>0</v>
      </c>
      <c r="B43" s="46" t="s">
        <v>35</v>
      </c>
      <c r="C43" s="46" t="s">
        <v>36</v>
      </c>
      <c r="D43" s="47" t="s">
        <v>12</v>
      </c>
      <c r="E43" s="47" t="s">
        <v>9</v>
      </c>
      <c r="F43" s="47" t="s">
        <v>1</v>
      </c>
      <c r="G43" s="7"/>
    </row>
    <row r="44" spans="1:255" s="6" customFormat="1" ht="12.75">
      <c r="A44" s="48" t="s">
        <v>15</v>
      </c>
      <c r="B44" s="39"/>
      <c r="C44" s="48">
        <v>3120</v>
      </c>
      <c r="D44" s="63">
        <v>80288</v>
      </c>
      <c r="E44" s="64">
        <f aca="true" t="shared" si="3" ref="E44:E55">D44/52/40</f>
        <v>38.6</v>
      </c>
      <c r="F44" s="65">
        <f>C44*E44</f>
        <v>120432</v>
      </c>
      <c r="G44" s="4"/>
      <c r="H44" s="3"/>
      <c r="I44" s="11"/>
      <c r="J44" s="4"/>
      <c r="K44" s="4"/>
      <c r="L44" s="3"/>
      <c r="M44" s="11"/>
      <c r="N44" s="4"/>
      <c r="O44" s="4"/>
      <c r="P44" s="3"/>
      <c r="Q44" s="11"/>
      <c r="R44" s="4"/>
      <c r="S44" s="4"/>
      <c r="T44" s="3"/>
      <c r="U44" s="11"/>
      <c r="V44" s="4"/>
      <c r="W44" s="4"/>
      <c r="X44" s="3"/>
      <c r="Y44" s="11"/>
      <c r="Z44" s="4"/>
      <c r="AA44" s="4"/>
      <c r="AB44" s="3"/>
      <c r="AC44" s="11"/>
      <c r="AD44" s="4"/>
      <c r="AE44" s="4"/>
      <c r="AF44" s="3"/>
      <c r="AG44" s="11"/>
      <c r="AH44" s="4"/>
      <c r="AI44" s="4"/>
      <c r="AJ44" s="3"/>
      <c r="AK44" s="11"/>
      <c r="AL44" s="4"/>
      <c r="AM44" s="4"/>
      <c r="AN44" s="3"/>
      <c r="AO44" s="11"/>
      <c r="AP44" s="4"/>
      <c r="AQ44" s="4"/>
      <c r="AR44" s="3"/>
      <c r="AS44" s="11"/>
      <c r="AT44" s="4"/>
      <c r="AU44" s="4"/>
      <c r="AV44" s="3"/>
      <c r="AW44" s="11"/>
      <c r="AX44" s="4"/>
      <c r="AY44" s="4"/>
      <c r="AZ44" s="3"/>
      <c r="BA44" s="11"/>
      <c r="BB44" s="4"/>
      <c r="BC44" s="4">
        <v>72971</v>
      </c>
      <c r="BD44" s="3" t="s">
        <v>31</v>
      </c>
      <c r="BE44" s="11">
        <v>2080</v>
      </c>
      <c r="BF44" s="4">
        <v>72971</v>
      </c>
      <c r="BG44" s="4">
        <v>72971</v>
      </c>
      <c r="BH44" s="3" t="s">
        <v>31</v>
      </c>
      <c r="BI44" s="11">
        <v>2080</v>
      </c>
      <c r="BJ44" s="4">
        <v>72971</v>
      </c>
      <c r="BK44" s="4">
        <v>72971</v>
      </c>
      <c r="BL44" s="3" t="s">
        <v>31</v>
      </c>
      <c r="BM44" s="11">
        <v>2080</v>
      </c>
      <c r="BN44" s="4">
        <v>72971</v>
      </c>
      <c r="BO44" s="4">
        <v>72971</v>
      </c>
      <c r="BP44" s="3" t="s">
        <v>31</v>
      </c>
      <c r="BQ44" s="11">
        <v>2080</v>
      </c>
      <c r="BR44" s="4">
        <v>72971</v>
      </c>
      <c r="BS44" s="4">
        <v>72971</v>
      </c>
      <c r="BT44" s="3" t="s">
        <v>31</v>
      </c>
      <c r="BU44" s="11">
        <v>2080</v>
      </c>
      <c r="BV44" s="4">
        <v>72971</v>
      </c>
      <c r="BW44" s="4">
        <v>72971</v>
      </c>
      <c r="BX44" s="3" t="s">
        <v>31</v>
      </c>
      <c r="BY44" s="11">
        <v>2080</v>
      </c>
      <c r="BZ44" s="4">
        <v>72971</v>
      </c>
      <c r="CA44" s="4">
        <v>72971</v>
      </c>
      <c r="CB44" s="3" t="s">
        <v>31</v>
      </c>
      <c r="CC44" s="11">
        <v>2080</v>
      </c>
      <c r="CD44" s="4">
        <v>72971</v>
      </c>
      <c r="CE44" s="4">
        <v>72971</v>
      </c>
      <c r="CF44" s="3" t="s">
        <v>31</v>
      </c>
      <c r="CG44" s="11">
        <v>2080</v>
      </c>
      <c r="CH44" s="4">
        <v>72971</v>
      </c>
      <c r="CI44" s="4">
        <v>72971</v>
      </c>
      <c r="CJ44" s="3" t="s">
        <v>31</v>
      </c>
      <c r="CK44" s="11">
        <v>2080</v>
      </c>
      <c r="CL44" s="4">
        <v>72971</v>
      </c>
      <c r="CM44" s="4">
        <v>72971</v>
      </c>
      <c r="CN44" s="3" t="s">
        <v>31</v>
      </c>
      <c r="CO44" s="11">
        <v>2080</v>
      </c>
      <c r="CP44" s="4">
        <v>72971</v>
      </c>
      <c r="CQ44" s="4">
        <v>72971</v>
      </c>
      <c r="CR44" s="3" t="s">
        <v>31</v>
      </c>
      <c r="CS44" s="11">
        <v>2080</v>
      </c>
      <c r="CT44" s="4">
        <v>72971</v>
      </c>
      <c r="CU44" s="4">
        <v>72971</v>
      </c>
      <c r="CV44" s="3" t="s">
        <v>31</v>
      </c>
      <c r="CW44" s="11">
        <v>2080</v>
      </c>
      <c r="CX44" s="4">
        <v>72971</v>
      </c>
      <c r="CY44" s="4">
        <v>72971</v>
      </c>
      <c r="CZ44" s="3" t="s">
        <v>31</v>
      </c>
      <c r="DA44" s="11">
        <v>2080</v>
      </c>
      <c r="DB44" s="4">
        <v>72971</v>
      </c>
      <c r="DC44" s="4">
        <v>72971</v>
      </c>
      <c r="DD44" s="3" t="s">
        <v>31</v>
      </c>
      <c r="DE44" s="11">
        <v>2080</v>
      </c>
      <c r="DF44" s="4">
        <v>72971</v>
      </c>
      <c r="DG44" s="4">
        <v>72971</v>
      </c>
      <c r="DH44" s="3" t="s">
        <v>31</v>
      </c>
      <c r="DI44" s="11">
        <v>2080</v>
      </c>
      <c r="DJ44" s="4">
        <v>72971</v>
      </c>
      <c r="DK44" s="4">
        <v>72971</v>
      </c>
      <c r="DL44" s="3" t="s">
        <v>31</v>
      </c>
      <c r="DM44" s="11">
        <v>2080</v>
      </c>
      <c r="DN44" s="4">
        <v>72971</v>
      </c>
      <c r="DO44" s="4">
        <v>72971</v>
      </c>
      <c r="DP44" s="3" t="s">
        <v>31</v>
      </c>
      <c r="DQ44" s="11">
        <v>2080</v>
      </c>
      <c r="DR44" s="4">
        <v>72971</v>
      </c>
      <c r="DS44" s="4">
        <v>72971</v>
      </c>
      <c r="DT44" s="3" t="s">
        <v>31</v>
      </c>
      <c r="DU44" s="11">
        <v>2080</v>
      </c>
      <c r="DV44" s="4">
        <v>72971</v>
      </c>
      <c r="DW44" s="4">
        <v>72971</v>
      </c>
      <c r="DX44" s="3" t="s">
        <v>31</v>
      </c>
      <c r="DY44" s="11">
        <v>2080</v>
      </c>
      <c r="DZ44" s="4">
        <v>72971</v>
      </c>
      <c r="EA44" s="4">
        <v>72971</v>
      </c>
      <c r="EB44" s="3" t="s">
        <v>31</v>
      </c>
      <c r="EC44" s="11">
        <v>2080</v>
      </c>
      <c r="ED44" s="4">
        <v>72971</v>
      </c>
      <c r="EE44" s="4">
        <v>72971</v>
      </c>
      <c r="EF44" s="3" t="s">
        <v>31</v>
      </c>
      <c r="EG44" s="11">
        <v>2080</v>
      </c>
      <c r="EH44" s="4">
        <v>72971</v>
      </c>
      <c r="EI44" s="4">
        <v>72971</v>
      </c>
      <c r="EJ44" s="3" t="s">
        <v>31</v>
      </c>
      <c r="EK44" s="11">
        <v>2080</v>
      </c>
      <c r="EL44" s="4">
        <v>72971</v>
      </c>
      <c r="EM44" s="4">
        <v>72971</v>
      </c>
      <c r="EN44" s="3" t="s">
        <v>31</v>
      </c>
      <c r="EO44" s="11">
        <v>2080</v>
      </c>
      <c r="EP44" s="4">
        <v>72971</v>
      </c>
      <c r="EQ44" s="4">
        <v>72971</v>
      </c>
      <c r="ER44" s="3" t="s">
        <v>31</v>
      </c>
      <c r="ES44" s="11">
        <v>2080</v>
      </c>
      <c r="ET44" s="4">
        <v>72971</v>
      </c>
      <c r="EU44" s="4">
        <v>72971</v>
      </c>
      <c r="EV44" s="3" t="s">
        <v>31</v>
      </c>
      <c r="EW44" s="11">
        <v>2080</v>
      </c>
      <c r="EX44" s="4">
        <v>72971</v>
      </c>
      <c r="EY44" s="4">
        <v>72971</v>
      </c>
      <c r="EZ44" s="3" t="s">
        <v>31</v>
      </c>
      <c r="FA44" s="11">
        <v>2080</v>
      </c>
      <c r="FB44" s="4">
        <v>72971</v>
      </c>
      <c r="FC44" s="4">
        <v>72971</v>
      </c>
      <c r="FD44" s="3" t="s">
        <v>31</v>
      </c>
      <c r="FE44" s="11">
        <v>2080</v>
      </c>
      <c r="FF44" s="4">
        <v>72971</v>
      </c>
      <c r="FG44" s="4">
        <v>72971</v>
      </c>
      <c r="FH44" s="3" t="s">
        <v>31</v>
      </c>
      <c r="FI44" s="11">
        <v>2080</v>
      </c>
      <c r="FJ44" s="4">
        <v>72971</v>
      </c>
      <c r="FK44" s="4">
        <v>72971</v>
      </c>
      <c r="FL44" s="3" t="s">
        <v>31</v>
      </c>
      <c r="FM44" s="11">
        <v>2080</v>
      </c>
      <c r="FN44" s="4">
        <v>72971</v>
      </c>
      <c r="FO44" s="4">
        <v>72971</v>
      </c>
      <c r="FP44" s="3" t="s">
        <v>31</v>
      </c>
      <c r="FQ44" s="11">
        <v>2080</v>
      </c>
      <c r="FR44" s="4">
        <v>72971</v>
      </c>
      <c r="FS44" s="4">
        <v>72971</v>
      </c>
      <c r="FT44" s="3" t="s">
        <v>31</v>
      </c>
      <c r="FU44" s="11">
        <v>2080</v>
      </c>
      <c r="FV44" s="4">
        <v>72971</v>
      </c>
      <c r="FW44" s="4">
        <v>72971</v>
      </c>
      <c r="FX44" s="3" t="s">
        <v>31</v>
      </c>
      <c r="FY44" s="11">
        <v>2080</v>
      </c>
      <c r="FZ44" s="4">
        <v>72971</v>
      </c>
      <c r="GA44" s="4">
        <v>72971</v>
      </c>
      <c r="GB44" s="3" t="s">
        <v>31</v>
      </c>
      <c r="GC44" s="11">
        <v>2080</v>
      </c>
      <c r="GD44" s="4">
        <v>72971</v>
      </c>
      <c r="GE44" s="4">
        <v>72971</v>
      </c>
      <c r="GF44" s="3" t="s">
        <v>31</v>
      </c>
      <c r="GG44" s="11">
        <v>2080</v>
      </c>
      <c r="GH44" s="4">
        <v>72971</v>
      </c>
      <c r="GI44" s="4">
        <v>72971</v>
      </c>
      <c r="GJ44" s="3" t="s">
        <v>31</v>
      </c>
      <c r="GK44" s="11">
        <v>2080</v>
      </c>
      <c r="GL44" s="4">
        <v>72971</v>
      </c>
      <c r="GM44" s="4">
        <v>72971</v>
      </c>
      <c r="GN44" s="3" t="s">
        <v>31</v>
      </c>
      <c r="GO44" s="11">
        <v>2080</v>
      </c>
      <c r="GP44" s="4">
        <v>72971</v>
      </c>
      <c r="GQ44" s="4">
        <v>72971</v>
      </c>
      <c r="GR44" s="3" t="s">
        <v>31</v>
      </c>
      <c r="GS44" s="11">
        <v>2080</v>
      </c>
      <c r="GT44" s="4">
        <v>72971</v>
      </c>
      <c r="GU44" s="4">
        <v>72971</v>
      </c>
      <c r="GV44" s="3" t="s">
        <v>31</v>
      </c>
      <c r="GW44" s="11">
        <v>2080</v>
      </c>
      <c r="GX44" s="4">
        <v>72971</v>
      </c>
      <c r="GY44" s="4">
        <v>72971</v>
      </c>
      <c r="GZ44" s="3" t="s">
        <v>31</v>
      </c>
      <c r="HA44" s="11">
        <v>2080</v>
      </c>
      <c r="HB44" s="4">
        <v>72971</v>
      </c>
      <c r="HC44" s="4">
        <v>72971</v>
      </c>
      <c r="HD44" s="3" t="s">
        <v>31</v>
      </c>
      <c r="HE44" s="11">
        <v>2080</v>
      </c>
      <c r="HF44" s="4">
        <v>72971</v>
      </c>
      <c r="HG44" s="4">
        <v>72971</v>
      </c>
      <c r="HH44" s="3" t="s">
        <v>31</v>
      </c>
      <c r="HI44" s="11">
        <v>2080</v>
      </c>
      <c r="HJ44" s="4">
        <v>72971</v>
      </c>
      <c r="HK44" s="4"/>
      <c r="HL44" s="3"/>
      <c r="HM44" s="11"/>
      <c r="HN44" s="4"/>
      <c r="HO44" s="4"/>
      <c r="HP44" s="3"/>
      <c r="HQ44" s="11"/>
      <c r="HR44" s="4"/>
      <c r="HS44" s="4"/>
      <c r="HT44" s="3"/>
      <c r="HU44" s="11"/>
      <c r="HV44" s="4"/>
      <c r="HW44" s="4">
        <v>72971</v>
      </c>
      <c r="HX44" s="3" t="s">
        <v>31</v>
      </c>
      <c r="HY44" s="11">
        <v>2080</v>
      </c>
      <c r="HZ44" s="4">
        <v>72971</v>
      </c>
      <c r="IA44" s="4">
        <v>72971</v>
      </c>
      <c r="IB44" s="3" t="s">
        <v>31</v>
      </c>
      <c r="IC44" s="11">
        <v>2080</v>
      </c>
      <c r="ID44" s="4">
        <v>72971</v>
      </c>
      <c r="IE44" s="4">
        <v>72971</v>
      </c>
      <c r="IF44" s="3" t="s">
        <v>31</v>
      </c>
      <c r="IG44" s="11">
        <v>2080</v>
      </c>
      <c r="IH44" s="4">
        <v>72971</v>
      </c>
      <c r="II44" s="4">
        <v>72971</v>
      </c>
      <c r="IJ44" s="3" t="s">
        <v>31</v>
      </c>
      <c r="IK44" s="11"/>
      <c r="IL44" s="4"/>
      <c r="IM44" s="4"/>
      <c r="IN44" s="3"/>
      <c r="IO44" s="11"/>
      <c r="IP44" s="4"/>
      <c r="IQ44" s="4"/>
      <c r="IR44" s="3"/>
      <c r="IS44" s="11"/>
      <c r="IT44" s="4"/>
      <c r="IU44" s="4"/>
    </row>
    <row r="45" spans="1:7" s="6" customFormat="1" ht="12.75">
      <c r="A45" s="48" t="s">
        <v>37</v>
      </c>
      <c r="B45" s="66"/>
      <c r="C45" s="66">
        <v>2480</v>
      </c>
      <c r="D45" s="63">
        <v>72971</v>
      </c>
      <c r="E45" s="64">
        <f t="shared" si="3"/>
        <v>35.082211538461536</v>
      </c>
      <c r="F45" s="65">
        <f>C45*E45</f>
        <v>87003.88461538461</v>
      </c>
      <c r="G45" s="7"/>
    </row>
    <row r="46" spans="1:7" s="6" customFormat="1" ht="12.75">
      <c r="A46" s="39" t="s">
        <v>18</v>
      </c>
      <c r="B46" s="39" t="s">
        <v>19</v>
      </c>
      <c r="C46" s="39">
        <v>2960</v>
      </c>
      <c r="D46" s="67">
        <v>52500</v>
      </c>
      <c r="E46" s="64">
        <f t="shared" si="3"/>
        <v>25.240384615384617</v>
      </c>
      <c r="F46" s="65">
        <v>78750</v>
      </c>
      <c r="G46" s="7"/>
    </row>
    <row r="47" spans="1:7" s="6" customFormat="1" ht="12.75">
      <c r="A47" s="39" t="s">
        <v>20</v>
      </c>
      <c r="B47" s="39" t="s">
        <v>21</v>
      </c>
      <c r="C47" s="39">
        <v>2080</v>
      </c>
      <c r="D47" s="68">
        <v>29500</v>
      </c>
      <c r="E47" s="64">
        <f t="shared" si="3"/>
        <v>14.182692307692307</v>
      </c>
      <c r="F47" s="65">
        <v>44250</v>
      </c>
      <c r="G47" s="7"/>
    </row>
    <row r="48" spans="1:7" s="6" customFormat="1" ht="12.75">
      <c r="A48" s="39" t="s">
        <v>20</v>
      </c>
      <c r="B48" s="39" t="s">
        <v>21</v>
      </c>
      <c r="C48" s="39">
        <v>2080</v>
      </c>
      <c r="D48" s="68">
        <v>29500</v>
      </c>
      <c r="E48" s="64">
        <f t="shared" si="3"/>
        <v>14.182692307692307</v>
      </c>
      <c r="F48" s="65">
        <v>44250</v>
      </c>
      <c r="G48" s="7"/>
    </row>
    <row r="49" spans="1:7" s="6" customFormat="1" ht="12.75">
      <c r="A49" s="39" t="s">
        <v>43</v>
      </c>
      <c r="B49" s="39" t="s">
        <v>4</v>
      </c>
      <c r="C49" s="39">
        <v>2960</v>
      </c>
      <c r="D49" s="68">
        <v>64021</v>
      </c>
      <c r="E49" s="64">
        <f t="shared" si="3"/>
        <v>30.779326923076923</v>
      </c>
      <c r="F49" s="65">
        <f aca="true" t="shared" si="4" ref="F49:F54">C49*E49</f>
        <v>91106.80769230769</v>
      </c>
      <c r="G49" s="7"/>
    </row>
    <row r="50" spans="1:7" s="6" customFormat="1" ht="12.75">
      <c r="A50" s="39" t="s">
        <v>69</v>
      </c>
      <c r="B50" s="39" t="s">
        <v>70</v>
      </c>
      <c r="C50" s="39">
        <v>2080</v>
      </c>
      <c r="D50" s="63">
        <v>45553</v>
      </c>
      <c r="E50" s="64">
        <f t="shared" si="3"/>
        <v>21.900480769230768</v>
      </c>
      <c r="F50" s="65">
        <f t="shared" si="4"/>
        <v>45553</v>
      </c>
      <c r="G50" s="7"/>
    </row>
    <row r="51" spans="1:7" s="6" customFormat="1" ht="12.75">
      <c r="A51" s="48" t="s">
        <v>28</v>
      </c>
      <c r="B51" s="39"/>
      <c r="C51" s="66">
        <v>2960</v>
      </c>
      <c r="D51" s="63">
        <v>60780</v>
      </c>
      <c r="E51" s="64">
        <f t="shared" si="3"/>
        <v>29.221153846153847</v>
      </c>
      <c r="F51" s="65">
        <f t="shared" si="4"/>
        <v>86494.61538461539</v>
      </c>
      <c r="G51" s="7"/>
    </row>
    <row r="52" spans="1:7" s="6" customFormat="1" ht="12.75">
      <c r="A52" s="39" t="s">
        <v>44</v>
      </c>
      <c r="B52" s="39"/>
      <c r="C52" s="39">
        <v>1000</v>
      </c>
      <c r="D52" s="63">
        <v>51773</v>
      </c>
      <c r="E52" s="64">
        <f t="shared" si="3"/>
        <v>24.890865384615385</v>
      </c>
      <c r="F52" s="65">
        <f t="shared" si="4"/>
        <v>24890.865384615383</v>
      </c>
      <c r="G52" s="7"/>
    </row>
    <row r="53" spans="1:7" s="6" customFormat="1" ht="12.75">
      <c r="A53" s="39" t="s">
        <v>41</v>
      </c>
      <c r="B53" s="39" t="s">
        <v>3</v>
      </c>
      <c r="C53" s="39">
        <v>2960</v>
      </c>
      <c r="D53" s="68">
        <v>64021</v>
      </c>
      <c r="E53" s="64">
        <f t="shared" si="3"/>
        <v>30.779326923076923</v>
      </c>
      <c r="F53" s="65">
        <f t="shared" si="4"/>
        <v>91106.80769230769</v>
      </c>
      <c r="G53" s="7"/>
    </row>
    <row r="54" spans="1:7" s="6" customFormat="1" ht="12.75">
      <c r="A54" s="39" t="s">
        <v>40</v>
      </c>
      <c r="B54" s="39" t="s">
        <v>13</v>
      </c>
      <c r="C54" s="39">
        <v>2080</v>
      </c>
      <c r="D54" s="68">
        <v>45553</v>
      </c>
      <c r="E54" s="64">
        <f t="shared" si="3"/>
        <v>21.900480769230768</v>
      </c>
      <c r="F54" s="65">
        <f t="shared" si="4"/>
        <v>45553</v>
      </c>
      <c r="G54" s="10"/>
    </row>
    <row r="55" spans="1:7" s="6" customFormat="1" ht="25.5">
      <c r="A55" s="69" t="s">
        <v>39</v>
      </c>
      <c r="B55" s="69" t="s">
        <v>14</v>
      </c>
      <c r="C55" s="48">
        <v>2960</v>
      </c>
      <c r="D55" s="70">
        <v>58995</v>
      </c>
      <c r="E55" s="71">
        <f t="shared" si="3"/>
        <v>28.362980769230766</v>
      </c>
      <c r="F55" s="72">
        <f aca="true" t="shared" si="5" ref="F55:F60">C55*E55</f>
        <v>83954.42307692306</v>
      </c>
      <c r="G55" s="7"/>
    </row>
    <row r="56" spans="1:8" s="6" customFormat="1" ht="12.75">
      <c r="A56" s="48" t="s">
        <v>64</v>
      </c>
      <c r="B56" s="48" t="s">
        <v>92</v>
      </c>
      <c r="C56" s="48">
        <v>80</v>
      </c>
      <c r="D56" s="73">
        <f>E56*40*52</f>
        <v>66560</v>
      </c>
      <c r="E56" s="71">
        <v>32</v>
      </c>
      <c r="F56" s="73">
        <f t="shared" si="5"/>
        <v>2560</v>
      </c>
      <c r="G56" s="7"/>
      <c r="H56" s="9"/>
    </row>
    <row r="57" spans="1:7" s="6" customFormat="1" ht="12.75">
      <c r="A57" s="48" t="s">
        <v>23</v>
      </c>
      <c r="B57" s="48" t="s">
        <v>22</v>
      </c>
      <c r="C57" s="48">
        <v>100</v>
      </c>
      <c r="D57" s="73">
        <v>70964</v>
      </c>
      <c r="E57" s="71">
        <f>D57/52/40</f>
        <v>34.11730769230769</v>
      </c>
      <c r="F57" s="73">
        <f t="shared" si="5"/>
        <v>3411.730769230769</v>
      </c>
      <c r="G57" s="7"/>
    </row>
    <row r="58" spans="1:7" s="6" customFormat="1" ht="12.75">
      <c r="A58" s="48" t="s">
        <v>29</v>
      </c>
      <c r="B58" s="48"/>
      <c r="C58" s="66">
        <v>20</v>
      </c>
      <c r="D58" s="74">
        <v>68480</v>
      </c>
      <c r="E58" s="71">
        <f>D58/52/40</f>
        <v>32.92307692307692</v>
      </c>
      <c r="F58" s="73">
        <f t="shared" si="5"/>
        <v>658.4615384615383</v>
      </c>
      <c r="G58" s="7"/>
    </row>
    <row r="59" spans="1:255" s="6" customFormat="1" ht="12.75">
      <c r="A59" s="48" t="s">
        <v>29</v>
      </c>
      <c r="B59" s="48"/>
      <c r="C59" s="66">
        <v>20</v>
      </c>
      <c r="D59" s="74">
        <v>68480</v>
      </c>
      <c r="E59" s="71">
        <f>D59/52/40</f>
        <v>32.92307692307692</v>
      </c>
      <c r="F59" s="73">
        <f t="shared" si="5"/>
        <v>658.4615384615383</v>
      </c>
      <c r="G59" s="4"/>
      <c r="H59" s="3"/>
      <c r="I59" s="11"/>
      <c r="J59" s="4"/>
      <c r="K59" s="4"/>
      <c r="L59" s="3"/>
      <c r="M59" s="11"/>
      <c r="N59" s="4"/>
      <c r="O59" s="4"/>
      <c r="P59" s="3"/>
      <c r="Q59" s="11"/>
      <c r="R59" s="4"/>
      <c r="S59" s="4"/>
      <c r="T59" s="3"/>
      <c r="U59" s="11"/>
      <c r="V59" s="4"/>
      <c r="W59" s="4"/>
      <c r="X59" s="3" t="s">
        <v>30</v>
      </c>
      <c r="Y59" s="11">
        <v>2080</v>
      </c>
      <c r="Z59" s="4">
        <v>80815</v>
      </c>
      <c r="AA59" s="4">
        <v>80815</v>
      </c>
      <c r="AB59" s="3" t="s">
        <v>30</v>
      </c>
      <c r="AC59" s="11">
        <v>2080</v>
      </c>
      <c r="AD59" s="4">
        <v>80815</v>
      </c>
      <c r="AE59" s="4">
        <v>80815</v>
      </c>
      <c r="AF59" s="3" t="s">
        <v>30</v>
      </c>
      <c r="AG59" s="11">
        <v>2080</v>
      </c>
      <c r="AH59" s="4">
        <v>80815</v>
      </c>
      <c r="AI59" s="4">
        <v>80815</v>
      </c>
      <c r="AJ59" s="3" t="s">
        <v>30</v>
      </c>
      <c r="AK59" s="11">
        <v>2080</v>
      </c>
      <c r="AL59" s="4">
        <v>80815</v>
      </c>
      <c r="AM59" s="4">
        <v>80815</v>
      </c>
      <c r="AN59" s="3" t="s">
        <v>30</v>
      </c>
      <c r="AO59" s="11">
        <v>2080</v>
      </c>
      <c r="AP59" s="4">
        <v>80815</v>
      </c>
      <c r="AQ59" s="4">
        <v>80815</v>
      </c>
      <c r="AR59" s="3" t="s">
        <v>30</v>
      </c>
      <c r="AS59" s="11">
        <v>2080</v>
      </c>
      <c r="AT59" s="4">
        <v>80815</v>
      </c>
      <c r="AU59" s="4">
        <v>80815</v>
      </c>
      <c r="AV59" s="3" t="s">
        <v>30</v>
      </c>
      <c r="AW59" s="11">
        <v>2080</v>
      </c>
      <c r="AX59" s="4">
        <v>80815</v>
      </c>
      <c r="AY59" s="4">
        <v>80815</v>
      </c>
      <c r="AZ59" s="3" t="s">
        <v>30</v>
      </c>
      <c r="BA59" s="11">
        <v>2080</v>
      </c>
      <c r="BB59" s="4">
        <v>80815</v>
      </c>
      <c r="BC59" s="4">
        <v>80815</v>
      </c>
      <c r="BD59" s="3" t="s">
        <v>30</v>
      </c>
      <c r="BE59" s="11">
        <v>2080</v>
      </c>
      <c r="BF59" s="4">
        <v>80815</v>
      </c>
      <c r="BG59" s="4">
        <v>80815</v>
      </c>
      <c r="BH59" s="3" t="s">
        <v>30</v>
      </c>
      <c r="BI59" s="11">
        <v>2080</v>
      </c>
      <c r="BJ59" s="4">
        <v>80815</v>
      </c>
      <c r="BK59" s="4">
        <v>80815</v>
      </c>
      <c r="BL59" s="3" t="s">
        <v>30</v>
      </c>
      <c r="BM59" s="11">
        <v>2080</v>
      </c>
      <c r="BN59" s="4">
        <v>80815</v>
      </c>
      <c r="BO59" s="4">
        <v>80815</v>
      </c>
      <c r="BP59" s="3" t="s">
        <v>30</v>
      </c>
      <c r="BQ59" s="11">
        <v>2080</v>
      </c>
      <c r="BR59" s="4">
        <v>80815</v>
      </c>
      <c r="BS59" s="4">
        <v>80815</v>
      </c>
      <c r="BT59" s="3" t="s">
        <v>30</v>
      </c>
      <c r="BU59" s="11">
        <v>2080</v>
      </c>
      <c r="BV59" s="4">
        <v>80815</v>
      </c>
      <c r="BW59" s="4">
        <v>80815</v>
      </c>
      <c r="BX59" s="3" t="s">
        <v>30</v>
      </c>
      <c r="BY59" s="11">
        <v>2080</v>
      </c>
      <c r="BZ59" s="4">
        <v>80815</v>
      </c>
      <c r="CA59" s="4">
        <v>80815</v>
      </c>
      <c r="CB59" s="3" t="s">
        <v>30</v>
      </c>
      <c r="CC59" s="11">
        <v>2080</v>
      </c>
      <c r="CD59" s="4">
        <v>80815</v>
      </c>
      <c r="CE59" s="4">
        <v>80815</v>
      </c>
      <c r="CF59" s="3" t="s">
        <v>30</v>
      </c>
      <c r="CG59" s="11">
        <v>2080</v>
      </c>
      <c r="CH59" s="4">
        <v>80815</v>
      </c>
      <c r="CI59" s="4">
        <v>80815</v>
      </c>
      <c r="CJ59" s="3" t="s">
        <v>30</v>
      </c>
      <c r="CK59" s="11">
        <v>2080</v>
      </c>
      <c r="CL59" s="4">
        <v>80815</v>
      </c>
      <c r="CM59" s="4">
        <v>80815</v>
      </c>
      <c r="CN59" s="3" t="s">
        <v>30</v>
      </c>
      <c r="CO59" s="11">
        <v>2080</v>
      </c>
      <c r="CP59" s="4">
        <v>80815</v>
      </c>
      <c r="CQ59" s="4">
        <v>80815</v>
      </c>
      <c r="CR59" s="3" t="s">
        <v>30</v>
      </c>
      <c r="CS59" s="11">
        <v>2080</v>
      </c>
      <c r="CT59" s="4">
        <v>80815</v>
      </c>
      <c r="CU59" s="4">
        <v>80815</v>
      </c>
      <c r="CV59" s="3" t="s">
        <v>30</v>
      </c>
      <c r="CW59" s="11">
        <v>2080</v>
      </c>
      <c r="CX59" s="4">
        <v>80815</v>
      </c>
      <c r="CY59" s="4">
        <v>80815</v>
      </c>
      <c r="CZ59" s="3" t="s">
        <v>30</v>
      </c>
      <c r="DA59" s="11">
        <v>2080</v>
      </c>
      <c r="DB59" s="4">
        <v>80815</v>
      </c>
      <c r="DC59" s="4">
        <v>80815</v>
      </c>
      <c r="DD59" s="3" t="s">
        <v>30</v>
      </c>
      <c r="DE59" s="11">
        <v>2080</v>
      </c>
      <c r="DF59" s="4">
        <v>80815</v>
      </c>
      <c r="DG59" s="4">
        <v>80815</v>
      </c>
      <c r="DH59" s="3" t="s">
        <v>30</v>
      </c>
      <c r="DI59" s="11">
        <v>2080</v>
      </c>
      <c r="DJ59" s="4">
        <v>80815</v>
      </c>
      <c r="DK59" s="4">
        <v>80815</v>
      </c>
      <c r="DL59" s="3" t="s">
        <v>30</v>
      </c>
      <c r="DM59" s="11">
        <v>2080</v>
      </c>
      <c r="DN59" s="4">
        <v>80815</v>
      </c>
      <c r="DO59" s="4">
        <v>80815</v>
      </c>
      <c r="DP59" s="3" t="s">
        <v>30</v>
      </c>
      <c r="DQ59" s="11">
        <v>2080</v>
      </c>
      <c r="DR59" s="4">
        <v>80815</v>
      </c>
      <c r="DS59" s="4">
        <v>80815</v>
      </c>
      <c r="DT59" s="3" t="s">
        <v>30</v>
      </c>
      <c r="DU59" s="11">
        <v>2080</v>
      </c>
      <c r="DV59" s="4">
        <v>80815</v>
      </c>
      <c r="DW59" s="4">
        <v>80815</v>
      </c>
      <c r="DX59" s="3" t="s">
        <v>30</v>
      </c>
      <c r="DY59" s="11">
        <v>2080</v>
      </c>
      <c r="DZ59" s="4">
        <v>80815</v>
      </c>
      <c r="EA59" s="4">
        <v>80815</v>
      </c>
      <c r="EB59" s="3" t="s">
        <v>30</v>
      </c>
      <c r="EC59" s="11">
        <v>2080</v>
      </c>
      <c r="ED59" s="4">
        <v>80815</v>
      </c>
      <c r="EE59" s="4">
        <v>80815</v>
      </c>
      <c r="EF59" s="3" t="s">
        <v>30</v>
      </c>
      <c r="EG59" s="11">
        <v>2080</v>
      </c>
      <c r="EH59" s="4">
        <v>80815</v>
      </c>
      <c r="EI59" s="4">
        <v>80815</v>
      </c>
      <c r="EJ59" s="3" t="s">
        <v>30</v>
      </c>
      <c r="EK59" s="11">
        <v>2080</v>
      </c>
      <c r="EL59" s="4">
        <v>80815</v>
      </c>
      <c r="EM59" s="4">
        <v>80815</v>
      </c>
      <c r="EN59" s="3" t="s">
        <v>30</v>
      </c>
      <c r="EO59" s="11">
        <v>2080</v>
      </c>
      <c r="EP59" s="4">
        <v>80815</v>
      </c>
      <c r="EQ59" s="4">
        <v>80815</v>
      </c>
      <c r="ER59" s="3" t="s">
        <v>30</v>
      </c>
      <c r="ES59" s="11">
        <v>2080</v>
      </c>
      <c r="ET59" s="4">
        <v>80815</v>
      </c>
      <c r="EU59" s="4">
        <v>80815</v>
      </c>
      <c r="EV59" s="3" t="s">
        <v>30</v>
      </c>
      <c r="EW59" s="11">
        <v>2080</v>
      </c>
      <c r="EX59" s="4">
        <v>80815</v>
      </c>
      <c r="EY59" s="4">
        <v>80815</v>
      </c>
      <c r="EZ59" s="3" t="s">
        <v>30</v>
      </c>
      <c r="FA59" s="11">
        <v>2080</v>
      </c>
      <c r="FB59" s="4">
        <v>80815</v>
      </c>
      <c r="FC59" s="4">
        <v>80815</v>
      </c>
      <c r="FD59" s="3" t="s">
        <v>30</v>
      </c>
      <c r="FE59" s="11">
        <v>2080</v>
      </c>
      <c r="FF59" s="4">
        <v>80815</v>
      </c>
      <c r="FG59" s="4">
        <v>80815</v>
      </c>
      <c r="FH59" s="3" t="s">
        <v>30</v>
      </c>
      <c r="FI59" s="11">
        <v>2080</v>
      </c>
      <c r="FJ59" s="4">
        <v>80815</v>
      </c>
      <c r="FK59" s="4">
        <v>80815</v>
      </c>
      <c r="FL59" s="3" t="s">
        <v>30</v>
      </c>
      <c r="FM59" s="11">
        <v>2080</v>
      </c>
      <c r="FN59" s="4">
        <v>80815</v>
      </c>
      <c r="FO59" s="4">
        <v>80815</v>
      </c>
      <c r="FP59" s="3" t="s">
        <v>30</v>
      </c>
      <c r="FQ59" s="11">
        <v>2080</v>
      </c>
      <c r="FR59" s="4">
        <v>80815</v>
      </c>
      <c r="FS59" s="4">
        <v>80815</v>
      </c>
      <c r="FT59" s="3" t="s">
        <v>30</v>
      </c>
      <c r="FU59" s="11">
        <v>2080</v>
      </c>
      <c r="FV59" s="4">
        <v>80815</v>
      </c>
      <c r="FW59" s="4">
        <v>80815</v>
      </c>
      <c r="FX59" s="3" t="s">
        <v>30</v>
      </c>
      <c r="FY59" s="11">
        <v>2080</v>
      </c>
      <c r="FZ59" s="4">
        <v>80815</v>
      </c>
      <c r="GA59" s="4">
        <v>80815</v>
      </c>
      <c r="GB59" s="3" t="s">
        <v>30</v>
      </c>
      <c r="GC59" s="11">
        <v>2080</v>
      </c>
      <c r="GD59" s="4">
        <v>80815</v>
      </c>
      <c r="GE59" s="4">
        <v>80815</v>
      </c>
      <c r="GF59" s="3" t="s">
        <v>30</v>
      </c>
      <c r="GG59" s="11">
        <v>2080</v>
      </c>
      <c r="GH59" s="4">
        <v>80815</v>
      </c>
      <c r="GI59" s="4">
        <v>80815</v>
      </c>
      <c r="GJ59" s="3" t="s">
        <v>30</v>
      </c>
      <c r="GK59" s="11">
        <v>2080</v>
      </c>
      <c r="GL59" s="4">
        <v>80815</v>
      </c>
      <c r="GM59" s="4">
        <v>80815</v>
      </c>
      <c r="GN59" s="3" t="s">
        <v>30</v>
      </c>
      <c r="GO59" s="11">
        <v>2080</v>
      </c>
      <c r="GP59" s="4">
        <v>80815</v>
      </c>
      <c r="GQ59" s="4">
        <v>80815</v>
      </c>
      <c r="GR59" s="3" t="s">
        <v>30</v>
      </c>
      <c r="GS59" s="11">
        <v>2080</v>
      </c>
      <c r="GT59" s="4">
        <v>80815</v>
      </c>
      <c r="GU59" s="4">
        <v>80815</v>
      </c>
      <c r="GV59" s="3" t="s">
        <v>30</v>
      </c>
      <c r="GW59" s="11">
        <v>2080</v>
      </c>
      <c r="GX59" s="4">
        <v>80815</v>
      </c>
      <c r="GY59" s="4">
        <v>80815</v>
      </c>
      <c r="GZ59" s="3" t="s">
        <v>30</v>
      </c>
      <c r="HA59" s="11">
        <v>2080</v>
      </c>
      <c r="HB59" s="4">
        <v>80815</v>
      </c>
      <c r="HC59" s="4">
        <v>80815</v>
      </c>
      <c r="HD59" s="3" t="s">
        <v>30</v>
      </c>
      <c r="HE59" s="11">
        <v>2080</v>
      </c>
      <c r="HF59" s="4">
        <v>80815</v>
      </c>
      <c r="HG59" s="4">
        <v>80815</v>
      </c>
      <c r="HH59" s="3" t="s">
        <v>30</v>
      </c>
      <c r="HI59" s="11">
        <v>2080</v>
      </c>
      <c r="HJ59" s="4">
        <v>80815</v>
      </c>
      <c r="HK59" s="4"/>
      <c r="HL59" s="3"/>
      <c r="HM59" s="11"/>
      <c r="HN59" s="4"/>
      <c r="HO59" s="4"/>
      <c r="HP59" s="3"/>
      <c r="HQ59" s="11"/>
      <c r="HR59" s="4"/>
      <c r="HS59" s="4"/>
      <c r="HT59" s="3"/>
      <c r="HU59" s="11"/>
      <c r="HV59" s="4"/>
      <c r="HW59" s="4"/>
      <c r="HX59" s="3"/>
      <c r="HY59" s="11"/>
      <c r="HZ59" s="4"/>
      <c r="IA59" s="4"/>
      <c r="IB59" s="3"/>
      <c r="IC59" s="11"/>
      <c r="ID59" s="4"/>
      <c r="IE59" s="4"/>
      <c r="IF59" s="3"/>
      <c r="IG59" s="11">
        <v>2080</v>
      </c>
      <c r="IH59" s="4">
        <v>80815</v>
      </c>
      <c r="II59" s="4">
        <v>80815</v>
      </c>
      <c r="IJ59" s="3" t="s">
        <v>30</v>
      </c>
      <c r="IK59" s="11"/>
      <c r="IL59" s="4"/>
      <c r="IM59" s="4"/>
      <c r="IN59" s="3"/>
      <c r="IO59" s="11"/>
      <c r="IP59" s="4"/>
      <c r="IQ59" s="4"/>
      <c r="IR59" s="3"/>
      <c r="IS59" s="11"/>
      <c r="IT59" s="4"/>
      <c r="IU59" s="4"/>
    </row>
    <row r="60" spans="1:7" s="6" customFormat="1" ht="12.75">
      <c r="A60" s="48" t="s">
        <v>30</v>
      </c>
      <c r="B60" s="48"/>
      <c r="C60" s="66">
        <v>120</v>
      </c>
      <c r="D60" s="74">
        <v>80815</v>
      </c>
      <c r="E60" s="71">
        <f>D60/52/40</f>
        <v>38.85336538461539</v>
      </c>
      <c r="F60" s="73">
        <f t="shared" si="5"/>
        <v>4662.403846153847</v>
      </c>
      <c r="G60" s="7"/>
    </row>
    <row r="61" spans="1:12" s="6" customFormat="1" ht="12.75">
      <c r="A61" s="48"/>
      <c r="B61" s="39"/>
      <c r="C61" s="40"/>
      <c r="D61" s="92" t="s">
        <v>78</v>
      </c>
      <c r="E61" s="93"/>
      <c r="F61" s="51">
        <f>SUM(F44:F60)</f>
        <v>855296.4615384614</v>
      </c>
      <c r="G61" s="7"/>
      <c r="K61" s="58"/>
      <c r="L61" s="57"/>
    </row>
    <row r="62" spans="1:7" s="6" customFormat="1" ht="12.75">
      <c r="A62" s="3"/>
      <c r="B62" s="3"/>
      <c r="C62" s="11"/>
      <c r="D62" s="26"/>
      <c r="E62" s="27"/>
      <c r="F62" s="25"/>
      <c r="G62" s="7"/>
    </row>
    <row r="63" spans="1:7" s="6" customFormat="1" ht="12.75">
      <c r="A63" s="89" t="s">
        <v>56</v>
      </c>
      <c r="B63" s="89"/>
      <c r="C63" s="89"/>
      <c r="D63" s="89"/>
      <c r="E63" s="89"/>
      <c r="F63" s="89"/>
      <c r="G63" s="7"/>
    </row>
    <row r="64" spans="1:7" s="6" customFormat="1" ht="12.75">
      <c r="A64" s="46" t="s">
        <v>60</v>
      </c>
      <c r="B64" s="46" t="s">
        <v>61</v>
      </c>
      <c r="C64" s="46" t="s">
        <v>62</v>
      </c>
      <c r="D64" s="46" t="s">
        <v>63</v>
      </c>
      <c r="E64" s="39"/>
      <c r="F64" s="46" t="s">
        <v>1</v>
      </c>
      <c r="G64" s="7"/>
    </row>
    <row r="65" spans="1:7" s="6" customFormat="1" ht="12.75">
      <c r="A65" s="48" t="s">
        <v>50</v>
      </c>
      <c r="B65" s="48"/>
      <c r="C65" s="52">
        <v>1</v>
      </c>
      <c r="D65" s="53">
        <v>2635</v>
      </c>
      <c r="E65" s="48"/>
      <c r="F65" s="54">
        <f>+C65*D65</f>
        <v>2635</v>
      </c>
      <c r="G65" s="7"/>
    </row>
    <row r="66" spans="1:7" s="6" customFormat="1" ht="12.75">
      <c r="A66" s="48" t="s">
        <v>71</v>
      </c>
      <c r="B66" s="48"/>
      <c r="C66" s="52">
        <v>1</v>
      </c>
      <c r="D66" s="53">
        <v>95</v>
      </c>
      <c r="E66" s="48"/>
      <c r="F66" s="54">
        <f>+C66*D66</f>
        <v>95</v>
      </c>
      <c r="G66" s="7"/>
    </row>
    <row r="67" spans="1:7" s="6" customFormat="1" ht="12.75">
      <c r="A67" s="48" t="s">
        <v>72</v>
      </c>
      <c r="B67" s="48"/>
      <c r="C67" s="52">
        <v>4</v>
      </c>
      <c r="D67" s="53">
        <v>495</v>
      </c>
      <c r="E67" s="48"/>
      <c r="F67" s="54">
        <f>+C67*D67</f>
        <v>1980</v>
      </c>
      <c r="G67" s="7"/>
    </row>
    <row r="68" spans="1:7" s="6" customFormat="1" ht="12.75">
      <c r="A68" s="48" t="s">
        <v>73</v>
      </c>
      <c r="B68" s="48"/>
      <c r="C68" s="52">
        <v>1</v>
      </c>
      <c r="D68" s="53">
        <v>1875</v>
      </c>
      <c r="E68" s="48"/>
      <c r="F68" s="54">
        <f>+C68*D68</f>
        <v>1875</v>
      </c>
      <c r="G68" s="7"/>
    </row>
    <row r="69" spans="1:7" s="6" customFormat="1" ht="12.75">
      <c r="A69" s="48" t="s">
        <v>52</v>
      </c>
      <c r="B69" s="48"/>
      <c r="C69" s="52">
        <v>1</v>
      </c>
      <c r="D69" s="53">
        <v>895</v>
      </c>
      <c r="E69" s="48"/>
      <c r="F69" s="54">
        <f>+C69*D69</f>
        <v>895</v>
      </c>
      <c r="G69" s="7"/>
    </row>
    <row r="70" spans="1:7" s="6" customFormat="1" ht="12.75">
      <c r="A70" s="48"/>
      <c r="B70" s="48"/>
      <c r="C70" s="52"/>
      <c r="D70" s="96" t="s">
        <v>79</v>
      </c>
      <c r="E70" s="96"/>
      <c r="F70" s="51">
        <f>SUM(F65:F69)</f>
        <v>7480</v>
      </c>
      <c r="G70" s="7"/>
    </row>
    <row r="71" spans="1:7" s="6" customFormat="1" ht="12.75">
      <c r="A71" s="3"/>
      <c r="B71" s="3"/>
      <c r="C71" s="13"/>
      <c r="D71" s="75"/>
      <c r="E71" s="75"/>
      <c r="F71" s="37"/>
      <c r="G71" s="7"/>
    </row>
    <row r="72" spans="1:7" s="6" customFormat="1" ht="12.75">
      <c r="A72" s="3"/>
      <c r="B72" s="3"/>
      <c r="C72" s="13"/>
      <c r="D72" s="75"/>
      <c r="E72" s="75"/>
      <c r="F72" s="37"/>
      <c r="G72" s="7"/>
    </row>
    <row r="73" spans="1:7" s="6" customFormat="1" ht="12.75">
      <c r="A73" s="89" t="s">
        <v>47</v>
      </c>
      <c r="B73" s="89"/>
      <c r="C73" s="89"/>
      <c r="D73" s="89"/>
      <c r="E73" s="89"/>
      <c r="F73" s="89"/>
      <c r="G73" s="7"/>
    </row>
    <row r="74" spans="1:7" s="6" customFormat="1" ht="12.75">
      <c r="A74" s="46" t="s">
        <v>65</v>
      </c>
      <c r="B74" s="46" t="s">
        <v>61</v>
      </c>
      <c r="C74" s="46" t="s">
        <v>62</v>
      </c>
      <c r="D74" s="46" t="s">
        <v>63</v>
      </c>
      <c r="E74" s="48"/>
      <c r="F74" s="46" t="s">
        <v>1</v>
      </c>
      <c r="G74" s="7"/>
    </row>
    <row r="75" spans="1:7" s="6" customFormat="1" ht="12.75">
      <c r="A75" s="80" t="s">
        <v>74</v>
      </c>
      <c r="B75" s="46"/>
      <c r="C75" s="81">
        <v>2</v>
      </c>
      <c r="D75" s="82">
        <v>2553</v>
      </c>
      <c r="E75" s="48"/>
      <c r="F75" s="54">
        <f aca="true" t="shared" si="6" ref="F75:F80">+C75*D75</f>
        <v>5106</v>
      </c>
      <c r="G75" s="7"/>
    </row>
    <row r="76" spans="1:7" s="6" customFormat="1" ht="12.75">
      <c r="A76" s="48" t="s">
        <v>55</v>
      </c>
      <c r="B76" s="39"/>
      <c r="C76" s="40">
        <v>2</v>
      </c>
      <c r="D76" s="41">
        <v>196</v>
      </c>
      <c r="E76" s="42"/>
      <c r="F76" s="54">
        <f t="shared" si="6"/>
        <v>392</v>
      </c>
      <c r="G76" s="7"/>
    </row>
    <row r="77" spans="1:7" s="6" customFormat="1" ht="12.75">
      <c r="A77" s="48" t="s">
        <v>68</v>
      </c>
      <c r="B77" s="39"/>
      <c r="C77" s="40">
        <v>3</v>
      </c>
      <c r="D77" s="41">
        <v>25</v>
      </c>
      <c r="E77" s="42"/>
      <c r="F77" s="54">
        <f t="shared" si="6"/>
        <v>75</v>
      </c>
      <c r="G77" s="7"/>
    </row>
    <row r="78" spans="1:7" s="6" customFormat="1" ht="12.75">
      <c r="A78" s="48" t="s">
        <v>57</v>
      </c>
      <c r="B78" s="39"/>
      <c r="C78" s="40">
        <v>2</v>
      </c>
      <c r="D78" s="41">
        <v>200</v>
      </c>
      <c r="E78" s="42"/>
      <c r="F78" s="54">
        <f t="shared" si="6"/>
        <v>400</v>
      </c>
      <c r="G78" s="7"/>
    </row>
    <row r="79" spans="1:7" s="6" customFormat="1" ht="12.75">
      <c r="A79" s="48" t="s">
        <v>58</v>
      </c>
      <c r="B79" s="39"/>
      <c r="C79" s="40">
        <v>100</v>
      </c>
      <c r="D79" s="41">
        <v>2</v>
      </c>
      <c r="E79" s="42"/>
      <c r="F79" s="54">
        <f t="shared" si="6"/>
        <v>200</v>
      </c>
      <c r="G79" s="7"/>
    </row>
    <row r="80" spans="1:7" s="6" customFormat="1" ht="12.75">
      <c r="A80" s="48" t="s">
        <v>59</v>
      </c>
      <c r="B80" s="39"/>
      <c r="C80" s="40">
        <v>2</v>
      </c>
      <c r="D80" s="41">
        <v>140</v>
      </c>
      <c r="E80" s="42"/>
      <c r="F80" s="54">
        <f t="shared" si="6"/>
        <v>280</v>
      </c>
      <c r="G80" s="7"/>
    </row>
    <row r="81" spans="1:7" s="6" customFormat="1" ht="12.75">
      <c r="A81" s="48"/>
      <c r="B81" s="48"/>
      <c r="C81" s="39"/>
      <c r="D81" s="59"/>
      <c r="E81" s="55" t="s">
        <v>80</v>
      </c>
      <c r="F81" s="51">
        <f>SUM(F75:F80)</f>
        <v>6453</v>
      </c>
      <c r="G81" s="7"/>
    </row>
    <row r="82" spans="1:7" s="6" customFormat="1" ht="12.75">
      <c r="A82" s="3"/>
      <c r="C82" s="12"/>
      <c r="D82" s="19"/>
      <c r="E82" s="14"/>
      <c r="F82" s="24"/>
      <c r="G82" s="7"/>
    </row>
    <row r="83" spans="1:7" s="6" customFormat="1" ht="12.75">
      <c r="A83" s="3"/>
      <c r="C83" s="58" t="s">
        <v>86</v>
      </c>
      <c r="D83" s="57"/>
      <c r="E83" s="21"/>
      <c r="F83" s="78">
        <f>SUM(F44:F60)+SUM(F65:F69)+SUM(F75:F80)</f>
        <v>869229.4615384614</v>
      </c>
      <c r="G83" s="7"/>
    </row>
    <row r="84" spans="1:7" s="6" customFormat="1" ht="12.75">
      <c r="A84" s="3"/>
      <c r="C84" s="58" t="s">
        <v>85</v>
      </c>
      <c r="D84" s="57"/>
      <c r="E84" s="22"/>
      <c r="F84" s="78">
        <f>SUM(F44:F60)*0.4</f>
        <v>342118.5846153846</v>
      </c>
      <c r="G84" s="7"/>
    </row>
    <row r="85" spans="1:7" s="6" customFormat="1" ht="13.5" thickBot="1">
      <c r="A85" s="20"/>
      <c r="B85" s="18"/>
      <c r="C85" s="60" t="s">
        <v>87</v>
      </c>
      <c r="D85" s="61"/>
      <c r="E85" s="23"/>
      <c r="F85" s="79">
        <f>SUM(F83:F84)</f>
        <v>1211348.046153846</v>
      </c>
      <c r="G85" s="7"/>
    </row>
    <row r="86" spans="1:7" s="6" customFormat="1" ht="15.75">
      <c r="A86" s="5"/>
      <c r="D86" s="34"/>
      <c r="E86" s="35"/>
      <c r="F86" s="36"/>
      <c r="G86" s="7"/>
    </row>
    <row r="87" spans="1:7" s="6" customFormat="1" ht="18" customHeight="1">
      <c r="A87" s="88" t="s">
        <v>96</v>
      </c>
      <c r="B87" s="88"/>
      <c r="C87" s="88"/>
      <c r="D87" s="88"/>
      <c r="E87" s="88"/>
      <c r="F87" s="88"/>
      <c r="G87" s="8"/>
    </row>
    <row r="88" spans="1:7" s="6" customFormat="1" ht="12.75">
      <c r="A88" s="90" t="s">
        <v>83</v>
      </c>
      <c r="B88" s="90"/>
      <c r="C88" s="90"/>
      <c r="D88" s="90"/>
      <c r="E88" s="90"/>
      <c r="F88" s="90"/>
      <c r="G88" s="8"/>
    </row>
    <row r="89" spans="1:7" s="6" customFormat="1" ht="12.75">
      <c r="A89" s="46" t="s">
        <v>0</v>
      </c>
      <c r="B89" s="46" t="s">
        <v>35</v>
      </c>
      <c r="C89" s="46" t="s">
        <v>36</v>
      </c>
      <c r="D89" s="47" t="s">
        <v>12</v>
      </c>
      <c r="E89" s="47" t="s">
        <v>9</v>
      </c>
      <c r="F89" s="47" t="s">
        <v>1</v>
      </c>
      <c r="G89" s="7"/>
    </row>
    <row r="90" spans="1:7" s="6" customFormat="1" ht="12.75">
      <c r="A90" s="48" t="s">
        <v>15</v>
      </c>
      <c r="B90" s="48"/>
      <c r="C90" s="48">
        <v>1568</v>
      </c>
      <c r="D90" s="73">
        <v>80288</v>
      </c>
      <c r="E90" s="71">
        <f aca="true" t="shared" si="7" ref="E90:E105">D90/52/40</f>
        <v>38.6</v>
      </c>
      <c r="F90" s="73">
        <f>C90*E90</f>
        <v>60524.8</v>
      </c>
      <c r="G90" s="10"/>
    </row>
    <row r="91" spans="1:7" s="6" customFormat="1" ht="12.75">
      <c r="A91" s="48" t="s">
        <v>18</v>
      </c>
      <c r="B91" s="48" t="s">
        <v>19</v>
      </c>
      <c r="C91" s="48">
        <v>1568</v>
      </c>
      <c r="D91" s="70">
        <v>52500</v>
      </c>
      <c r="E91" s="71">
        <f t="shared" si="7"/>
        <v>25.240384615384617</v>
      </c>
      <c r="F91" s="73">
        <f>E91*C91</f>
        <v>39576.92307692308</v>
      </c>
      <c r="G91" s="10"/>
    </row>
    <row r="92" spans="1:7" s="6" customFormat="1" ht="12.75">
      <c r="A92" s="48" t="s">
        <v>20</v>
      </c>
      <c r="B92" s="48" t="s">
        <v>21</v>
      </c>
      <c r="C92" s="48">
        <v>1568</v>
      </c>
      <c r="D92" s="73">
        <v>29500</v>
      </c>
      <c r="E92" s="71">
        <f t="shared" si="7"/>
        <v>14.182692307692307</v>
      </c>
      <c r="F92" s="73">
        <f>E92*C92</f>
        <v>22238.461538461535</v>
      </c>
      <c r="G92" s="7"/>
    </row>
    <row r="93" spans="1:7" s="6" customFormat="1" ht="12.75">
      <c r="A93" s="48" t="s">
        <v>20</v>
      </c>
      <c r="B93" s="48" t="s">
        <v>21</v>
      </c>
      <c r="C93" s="48">
        <v>1568</v>
      </c>
      <c r="D93" s="73">
        <v>29500</v>
      </c>
      <c r="E93" s="71">
        <f t="shared" si="7"/>
        <v>14.182692307692307</v>
      </c>
      <c r="F93" s="73">
        <f>E93*C93</f>
        <v>22238.461538461535</v>
      </c>
      <c r="G93" s="7"/>
    </row>
    <row r="94" spans="1:7" s="6" customFormat="1" ht="12.75">
      <c r="A94" s="48" t="s">
        <v>43</v>
      </c>
      <c r="B94" s="48" t="s">
        <v>11</v>
      </c>
      <c r="C94" s="48">
        <v>1568</v>
      </c>
      <c r="D94" s="73">
        <v>64638</v>
      </c>
      <c r="E94" s="71">
        <f t="shared" si="7"/>
        <v>31.075961538461534</v>
      </c>
      <c r="F94" s="73">
        <f>C94*E94</f>
        <v>48727.10769230768</v>
      </c>
      <c r="G94" s="7"/>
    </row>
    <row r="95" spans="1:7" s="6" customFormat="1" ht="12.75">
      <c r="A95" s="48" t="s">
        <v>69</v>
      </c>
      <c r="B95" s="48" t="s">
        <v>24</v>
      </c>
      <c r="C95" s="48">
        <v>1568</v>
      </c>
      <c r="D95" s="73">
        <v>64638</v>
      </c>
      <c r="E95" s="71">
        <f t="shared" si="7"/>
        <v>31.075961538461534</v>
      </c>
      <c r="F95" s="73">
        <f>C95*E95</f>
        <v>48727.10769230768</v>
      </c>
      <c r="G95" s="7"/>
    </row>
    <row r="96" spans="1:7" s="6" customFormat="1" ht="12.75">
      <c r="A96" s="48" t="s">
        <v>28</v>
      </c>
      <c r="B96" s="48"/>
      <c r="C96" s="66">
        <v>1568</v>
      </c>
      <c r="D96" s="74">
        <v>60780</v>
      </c>
      <c r="E96" s="71">
        <f t="shared" si="7"/>
        <v>29.221153846153847</v>
      </c>
      <c r="F96" s="73">
        <f>E96*C96</f>
        <v>45818.769230769234</v>
      </c>
      <c r="G96" s="7"/>
    </row>
    <row r="97" spans="1:7" s="6" customFormat="1" ht="12.75">
      <c r="A97" s="48" t="s">
        <v>44</v>
      </c>
      <c r="B97" s="48"/>
      <c r="C97" s="48">
        <v>1000</v>
      </c>
      <c r="D97" s="73">
        <v>51773</v>
      </c>
      <c r="E97" s="71">
        <f t="shared" si="7"/>
        <v>24.890865384615385</v>
      </c>
      <c r="F97" s="73">
        <f>E97*C97</f>
        <v>24890.865384615383</v>
      </c>
      <c r="G97" s="7"/>
    </row>
    <row r="98" spans="1:7" s="6" customFormat="1" ht="12.75">
      <c r="A98" s="48" t="s">
        <v>45</v>
      </c>
      <c r="B98" s="48" t="s">
        <v>5</v>
      </c>
      <c r="C98" s="48">
        <v>1568</v>
      </c>
      <c r="D98" s="73">
        <v>66617</v>
      </c>
      <c r="E98" s="71">
        <f t="shared" si="7"/>
        <v>32.027403846153845</v>
      </c>
      <c r="F98" s="73">
        <f>C98*E98</f>
        <v>50218.96923076923</v>
      </c>
      <c r="G98" s="10"/>
    </row>
    <row r="99" spans="1:7" s="6" customFormat="1" ht="25.5">
      <c r="A99" s="69" t="s">
        <v>39</v>
      </c>
      <c r="B99" s="69" t="s">
        <v>16</v>
      </c>
      <c r="C99" s="48">
        <v>1568</v>
      </c>
      <c r="D99" s="70">
        <v>58995</v>
      </c>
      <c r="E99" s="71">
        <f t="shared" si="7"/>
        <v>28.362980769230766</v>
      </c>
      <c r="F99" s="73">
        <f>E99*C99</f>
        <v>44473.153846153844</v>
      </c>
      <c r="G99" s="7"/>
    </row>
    <row r="100" spans="1:7" s="6" customFormat="1" ht="12.75">
      <c r="A100" s="48" t="s">
        <v>17</v>
      </c>
      <c r="B100" s="48" t="s">
        <v>42</v>
      </c>
      <c r="C100" s="48">
        <v>900</v>
      </c>
      <c r="D100" s="73">
        <v>29120</v>
      </c>
      <c r="E100" s="71">
        <f t="shared" si="7"/>
        <v>14</v>
      </c>
      <c r="F100" s="73">
        <f>E100*C100</f>
        <v>12600</v>
      </c>
      <c r="G100" s="7"/>
    </row>
    <row r="101" spans="1:7" s="6" customFormat="1" ht="12.75">
      <c r="A101" s="48" t="s">
        <v>25</v>
      </c>
      <c r="B101" s="48"/>
      <c r="C101" s="48">
        <v>1000</v>
      </c>
      <c r="D101" s="73">
        <v>35936</v>
      </c>
      <c r="E101" s="71">
        <f t="shared" si="7"/>
        <v>17.276923076923076</v>
      </c>
      <c r="F101" s="73">
        <f>C101*E101</f>
        <v>17276.923076923074</v>
      </c>
      <c r="G101" s="7"/>
    </row>
    <row r="102" spans="1:7" s="6" customFormat="1" ht="12.75">
      <c r="A102" s="48" t="s">
        <v>32</v>
      </c>
      <c r="B102" s="66"/>
      <c r="C102" s="48">
        <f>19*8</f>
        <v>152</v>
      </c>
      <c r="D102" s="74">
        <v>32246</v>
      </c>
      <c r="E102" s="71">
        <f t="shared" si="7"/>
        <v>15.502884615384616</v>
      </c>
      <c r="F102" s="73">
        <f>C102*E102</f>
        <v>2356.4384615384615</v>
      </c>
      <c r="G102" s="7"/>
    </row>
    <row r="103" spans="1:7" s="6" customFormat="1" ht="12.75">
      <c r="A103" s="52" t="s">
        <v>29</v>
      </c>
      <c r="B103" s="66"/>
      <c r="C103" s="48">
        <v>20</v>
      </c>
      <c r="D103" s="74">
        <v>68480</v>
      </c>
      <c r="E103" s="71">
        <f t="shared" si="7"/>
        <v>32.92307692307692</v>
      </c>
      <c r="F103" s="73">
        <f>C103*E103</f>
        <v>658.4615384615383</v>
      </c>
      <c r="G103" s="7"/>
    </row>
    <row r="104" spans="1:7" s="6" customFormat="1" ht="12.75">
      <c r="A104" s="52" t="s">
        <v>33</v>
      </c>
      <c r="B104" s="66"/>
      <c r="C104" s="48">
        <v>30</v>
      </c>
      <c r="D104" s="74">
        <v>68480</v>
      </c>
      <c r="E104" s="71">
        <f t="shared" si="7"/>
        <v>32.92307692307692</v>
      </c>
      <c r="F104" s="73">
        <f>C104*E104</f>
        <v>987.6923076923076</v>
      </c>
      <c r="G104" s="7"/>
    </row>
    <row r="105" spans="1:7" s="6" customFormat="1" ht="12.75">
      <c r="A105" s="52" t="s">
        <v>34</v>
      </c>
      <c r="B105" s="48"/>
      <c r="C105" s="52">
        <v>1040</v>
      </c>
      <c r="D105" s="73">
        <v>80815</v>
      </c>
      <c r="E105" s="71">
        <f t="shared" si="7"/>
        <v>38.85336538461539</v>
      </c>
      <c r="F105" s="73">
        <f>C105*E105</f>
        <v>40407.5</v>
      </c>
      <c r="G105" s="7"/>
    </row>
    <row r="106" spans="1:7" s="6" customFormat="1" ht="12.75">
      <c r="A106" s="48" t="s">
        <v>7</v>
      </c>
      <c r="B106" s="48" t="s">
        <v>8</v>
      </c>
      <c r="C106" s="48"/>
      <c r="D106" s="73"/>
      <c r="E106" s="73"/>
      <c r="F106" s="73">
        <v>95500</v>
      </c>
      <c r="G106" s="7"/>
    </row>
    <row r="107" spans="1:12" s="6" customFormat="1" ht="12.75">
      <c r="A107" s="48"/>
      <c r="B107" s="39"/>
      <c r="C107" s="40"/>
      <c r="D107" s="91" t="s">
        <v>78</v>
      </c>
      <c r="E107" s="91"/>
      <c r="F107" s="51">
        <f>SUM(F90:F106)</f>
        <v>577221.6346153846</v>
      </c>
      <c r="G107" s="7"/>
      <c r="K107" s="58"/>
      <c r="L107" s="57"/>
    </row>
    <row r="108" spans="1:7" s="6" customFormat="1" ht="12.75">
      <c r="A108" s="3"/>
      <c r="B108" s="3"/>
      <c r="C108" s="3"/>
      <c r="D108" s="25"/>
      <c r="E108" s="25"/>
      <c r="F108" s="25"/>
      <c r="G108" s="7"/>
    </row>
    <row r="109" spans="1:7" s="6" customFormat="1" ht="12.75">
      <c r="A109" s="89" t="s">
        <v>56</v>
      </c>
      <c r="B109" s="89"/>
      <c r="C109" s="89"/>
      <c r="D109" s="89"/>
      <c r="E109" s="89"/>
      <c r="F109" s="89"/>
      <c r="G109" s="7"/>
    </row>
    <row r="110" spans="1:7" s="6" customFormat="1" ht="12.75">
      <c r="A110" s="46" t="s">
        <v>60</v>
      </c>
      <c r="B110" s="46" t="s">
        <v>61</v>
      </c>
      <c r="C110" s="46" t="s">
        <v>62</v>
      </c>
      <c r="D110" s="46" t="s">
        <v>63</v>
      </c>
      <c r="E110" s="39"/>
      <c r="F110" s="46" t="s">
        <v>1</v>
      </c>
      <c r="G110" s="7"/>
    </row>
    <row r="111" spans="1:7" s="6" customFormat="1" ht="12.75">
      <c r="A111" s="48" t="s">
        <v>75</v>
      </c>
      <c r="B111" s="48"/>
      <c r="C111" s="52">
        <v>1</v>
      </c>
      <c r="D111" s="53">
        <v>2635</v>
      </c>
      <c r="E111" s="48"/>
      <c r="F111" s="54">
        <f>+C111*D111</f>
        <v>2635</v>
      </c>
      <c r="G111" s="7"/>
    </row>
    <row r="112" spans="1:7" s="6" customFormat="1" ht="12.75">
      <c r="A112" s="48"/>
      <c r="B112" s="48"/>
      <c r="C112" s="52"/>
      <c r="D112" s="96" t="s">
        <v>79</v>
      </c>
      <c r="E112" s="96"/>
      <c r="F112" s="51">
        <f>SUM(F111)</f>
        <v>2635</v>
      </c>
      <c r="G112" s="7"/>
    </row>
    <row r="113" spans="1:7" s="6" customFormat="1" ht="12.75">
      <c r="A113" s="3"/>
      <c r="B113" s="3"/>
      <c r="C113" s="13"/>
      <c r="D113" s="16"/>
      <c r="E113" s="3"/>
      <c r="F113" s="24"/>
      <c r="G113" s="7"/>
    </row>
    <row r="114" spans="1:7" s="6" customFormat="1" ht="12.75">
      <c r="A114" s="3"/>
      <c r="B114" s="3"/>
      <c r="C114" s="13"/>
      <c r="D114" s="16"/>
      <c r="E114" s="3"/>
      <c r="F114" s="24"/>
      <c r="G114" s="7"/>
    </row>
    <row r="115" spans="1:7" s="6" customFormat="1" ht="12.75">
      <c r="A115" s="3"/>
      <c r="B115" s="3"/>
      <c r="C115" s="13"/>
      <c r="D115" s="16"/>
      <c r="E115" s="3"/>
      <c r="F115" s="24"/>
      <c r="G115" s="7"/>
    </row>
    <row r="116" spans="1:7" s="6" customFormat="1" ht="12.75">
      <c r="A116" s="89" t="s">
        <v>47</v>
      </c>
      <c r="B116" s="89"/>
      <c r="C116" s="89"/>
      <c r="D116" s="89"/>
      <c r="E116" s="89"/>
      <c r="F116" s="89"/>
      <c r="G116" s="7"/>
    </row>
    <row r="117" spans="1:7" s="6" customFormat="1" ht="12.75">
      <c r="A117" s="46" t="s">
        <v>65</v>
      </c>
      <c r="B117" s="46" t="s">
        <v>61</v>
      </c>
      <c r="C117" s="46" t="s">
        <v>62</v>
      </c>
      <c r="D117" s="46" t="s">
        <v>63</v>
      </c>
      <c r="E117" s="48"/>
      <c r="F117" s="46" t="s">
        <v>1</v>
      </c>
      <c r="G117" s="7"/>
    </row>
    <row r="118" spans="1:7" s="6" customFormat="1" ht="12.75">
      <c r="A118" s="48" t="s">
        <v>53</v>
      </c>
      <c r="B118" s="48"/>
      <c r="C118" s="52">
        <v>5</v>
      </c>
      <c r="D118" s="53" t="s">
        <v>66</v>
      </c>
      <c r="E118" s="48"/>
      <c r="F118" s="54">
        <v>7500</v>
      </c>
      <c r="G118" s="7"/>
    </row>
    <row r="119" spans="1:7" s="6" customFormat="1" ht="12.75">
      <c r="A119" s="48" t="s">
        <v>54</v>
      </c>
      <c r="B119" s="48"/>
      <c r="C119" s="52">
        <v>4</v>
      </c>
      <c r="D119" s="53" t="s">
        <v>66</v>
      </c>
      <c r="E119" s="48"/>
      <c r="F119" s="54">
        <v>6804</v>
      </c>
      <c r="G119" s="7"/>
    </row>
    <row r="120" spans="1:7" s="6" customFormat="1" ht="12.75">
      <c r="A120" s="48" t="s">
        <v>67</v>
      </c>
      <c r="B120" s="52"/>
      <c r="C120" s="52">
        <v>2</v>
      </c>
      <c r="D120" s="53" t="s">
        <v>66</v>
      </c>
      <c r="E120" s="48"/>
      <c r="F120" s="54">
        <v>2689</v>
      </c>
      <c r="G120" s="7"/>
    </row>
    <row r="121" spans="1:7" s="6" customFormat="1" ht="12.75">
      <c r="A121" s="48"/>
      <c r="B121" s="48"/>
      <c r="C121" s="39"/>
      <c r="D121" s="59"/>
      <c r="E121" s="55" t="s">
        <v>80</v>
      </c>
      <c r="F121" s="51">
        <f>SUM(F118:F120)</f>
        <v>16993</v>
      </c>
      <c r="G121" s="7"/>
    </row>
    <row r="122" spans="1:7" s="6" customFormat="1" ht="12.75">
      <c r="A122" s="3"/>
      <c r="B122" s="13"/>
      <c r="C122" s="13"/>
      <c r="D122" s="16"/>
      <c r="E122" s="3"/>
      <c r="F122" s="24"/>
      <c r="G122" s="7"/>
    </row>
    <row r="123" spans="1:7" s="6" customFormat="1" ht="12.75">
      <c r="A123" s="3"/>
      <c r="B123" s="3"/>
      <c r="C123" s="58" t="s">
        <v>90</v>
      </c>
      <c r="D123" s="25"/>
      <c r="E123" s="26"/>
      <c r="F123" s="78">
        <f>SUM(F90:F106)+SUM(F111:F111)+SUM(F118:F120)</f>
        <v>596849.6346153846</v>
      </c>
      <c r="G123" s="7"/>
    </row>
    <row r="124" spans="1:7" s="6" customFormat="1" ht="12.75">
      <c r="A124" s="3"/>
      <c r="B124" s="3"/>
      <c r="C124" s="58" t="s">
        <v>85</v>
      </c>
      <c r="D124" s="25"/>
      <c r="E124" s="31"/>
      <c r="F124" s="78">
        <f>SUM(F90:F106)*0.4</f>
        <v>230888.65384615387</v>
      </c>
      <c r="G124" s="7"/>
    </row>
    <row r="125" spans="1:7" s="6" customFormat="1" ht="13.5" thickBot="1">
      <c r="A125" s="20"/>
      <c r="B125" s="20"/>
      <c r="C125" s="60" t="s">
        <v>91</v>
      </c>
      <c r="D125" s="30"/>
      <c r="E125" s="32"/>
      <c r="F125" s="79">
        <f>SUM(F123:F124)</f>
        <v>827738.2884615385</v>
      </c>
      <c r="G125" s="7"/>
    </row>
    <row r="126" spans="1:7" s="6" customFormat="1" ht="15.75">
      <c r="A126" s="5"/>
      <c r="D126" s="34"/>
      <c r="E126" s="35"/>
      <c r="F126" s="36"/>
      <c r="G126" s="7"/>
    </row>
    <row r="127" spans="1:7" s="6" customFormat="1" ht="18">
      <c r="A127" s="88" t="s">
        <v>97</v>
      </c>
      <c r="B127" s="88"/>
      <c r="C127" s="88"/>
      <c r="D127" s="88"/>
      <c r="E127" s="88"/>
      <c r="F127" s="88"/>
      <c r="G127" s="8"/>
    </row>
    <row r="128" spans="1:7" s="6" customFormat="1" ht="12.75">
      <c r="A128" s="90" t="s">
        <v>83</v>
      </c>
      <c r="B128" s="90"/>
      <c r="C128" s="90"/>
      <c r="D128" s="90"/>
      <c r="E128" s="90"/>
      <c r="F128" s="90"/>
      <c r="G128" s="8"/>
    </row>
    <row r="129" spans="1:7" s="6" customFormat="1" ht="12.75">
      <c r="A129" s="46" t="s">
        <v>0</v>
      </c>
      <c r="B129" s="46" t="s">
        <v>35</v>
      </c>
      <c r="C129" s="46" t="s">
        <v>10</v>
      </c>
      <c r="D129" s="47" t="s">
        <v>12</v>
      </c>
      <c r="E129" s="47" t="s">
        <v>9</v>
      </c>
      <c r="F129" s="47" t="s">
        <v>1</v>
      </c>
      <c r="G129" s="7"/>
    </row>
    <row r="130" spans="1:7" s="6" customFormat="1" ht="12.75">
      <c r="A130" s="48" t="s">
        <v>15</v>
      </c>
      <c r="B130" s="48"/>
      <c r="C130" s="83" t="s">
        <v>76</v>
      </c>
      <c r="D130" s="73">
        <v>80288</v>
      </c>
      <c r="E130" s="84"/>
      <c r="F130" s="73">
        <v>80288</v>
      </c>
      <c r="G130" s="7"/>
    </row>
    <row r="131" spans="1:7" s="6" customFormat="1" ht="12.75">
      <c r="A131" s="48" t="s">
        <v>18</v>
      </c>
      <c r="B131" s="48" t="s">
        <v>19</v>
      </c>
      <c r="C131" s="83" t="s">
        <v>76</v>
      </c>
      <c r="D131" s="70">
        <v>52500</v>
      </c>
      <c r="E131" s="85"/>
      <c r="F131" s="73">
        <v>52500</v>
      </c>
      <c r="G131" s="7"/>
    </row>
    <row r="132" spans="1:7" s="6" customFormat="1" ht="14.25" customHeight="1">
      <c r="A132" s="48" t="s">
        <v>20</v>
      </c>
      <c r="B132" s="48" t="s">
        <v>21</v>
      </c>
      <c r="C132" s="83" t="s">
        <v>76</v>
      </c>
      <c r="D132" s="73">
        <v>29500</v>
      </c>
      <c r="E132" s="73"/>
      <c r="F132" s="73">
        <v>29500</v>
      </c>
      <c r="G132" s="7"/>
    </row>
    <row r="133" spans="1:7" s="6" customFormat="1" ht="12.75">
      <c r="A133" s="48" t="s">
        <v>20</v>
      </c>
      <c r="B133" s="48" t="s">
        <v>21</v>
      </c>
      <c r="C133" s="83" t="s">
        <v>76</v>
      </c>
      <c r="D133" s="73">
        <v>29500</v>
      </c>
      <c r="E133" s="73"/>
      <c r="F133" s="73">
        <v>29500</v>
      </c>
      <c r="G133" s="7"/>
    </row>
    <row r="134" spans="1:7" s="6" customFormat="1" ht="12.75">
      <c r="A134" s="48" t="s">
        <v>43</v>
      </c>
      <c r="B134" s="48" t="s">
        <v>93</v>
      </c>
      <c r="C134" s="83" t="s">
        <v>76</v>
      </c>
      <c r="D134" s="73">
        <v>64638</v>
      </c>
      <c r="E134" s="73"/>
      <c r="F134" s="73">
        <v>64638</v>
      </c>
      <c r="G134" s="7"/>
    </row>
    <row r="135" spans="1:7" s="6" customFormat="1" ht="12.75">
      <c r="A135" s="48" t="s">
        <v>28</v>
      </c>
      <c r="B135" s="48"/>
      <c r="C135" s="83" t="s">
        <v>76</v>
      </c>
      <c r="D135" s="74">
        <v>60780</v>
      </c>
      <c r="E135" s="86"/>
      <c r="F135" s="73">
        <v>60780</v>
      </c>
      <c r="G135" s="7"/>
    </row>
    <row r="136" spans="1:7" s="6" customFormat="1" ht="12.75">
      <c r="A136" s="48" t="s">
        <v>44</v>
      </c>
      <c r="B136" s="48"/>
      <c r="C136" s="83" t="s">
        <v>76</v>
      </c>
      <c r="D136" s="73">
        <v>51773</v>
      </c>
      <c r="E136" s="86"/>
      <c r="F136" s="73">
        <v>51773</v>
      </c>
      <c r="G136" s="7"/>
    </row>
    <row r="137" spans="1:7" s="6" customFormat="1" ht="12.75">
      <c r="A137" s="48" t="s">
        <v>45</v>
      </c>
      <c r="B137" s="48" t="s">
        <v>6</v>
      </c>
      <c r="C137" s="83" t="s">
        <v>76</v>
      </c>
      <c r="D137" s="73">
        <v>66617</v>
      </c>
      <c r="E137" s="73"/>
      <c r="F137" s="73">
        <v>66617</v>
      </c>
      <c r="G137" s="10"/>
    </row>
    <row r="138" spans="1:7" s="6" customFormat="1" ht="25.5">
      <c r="A138" s="69" t="s">
        <v>39</v>
      </c>
      <c r="B138" s="69" t="s">
        <v>16</v>
      </c>
      <c r="C138" s="83" t="s">
        <v>76</v>
      </c>
      <c r="D138" s="70">
        <v>58995</v>
      </c>
      <c r="E138" s="85"/>
      <c r="F138" s="73">
        <v>58995</v>
      </c>
      <c r="G138" s="7"/>
    </row>
    <row r="139" spans="1:7" s="6" customFormat="1" ht="12.75">
      <c r="A139" s="48" t="s">
        <v>17</v>
      </c>
      <c r="B139" s="48"/>
      <c r="C139" s="83" t="s">
        <v>76</v>
      </c>
      <c r="D139" s="73">
        <v>29120</v>
      </c>
      <c r="E139" s="84"/>
      <c r="F139" s="73">
        <v>29120</v>
      </c>
      <c r="G139" s="7"/>
    </row>
    <row r="140" spans="1:7" s="6" customFormat="1" ht="12.75">
      <c r="A140" s="48" t="s">
        <v>25</v>
      </c>
      <c r="B140" s="48"/>
      <c r="C140" s="48">
        <v>1040</v>
      </c>
      <c r="D140" s="73">
        <v>35936</v>
      </c>
      <c r="E140" s="71">
        <f>D140/52/40</f>
        <v>17.276923076923076</v>
      </c>
      <c r="F140" s="73">
        <f>C140*E140</f>
        <v>17968</v>
      </c>
      <c r="G140" s="7"/>
    </row>
    <row r="141" spans="1:7" s="6" customFormat="1" ht="12.75">
      <c r="A141" s="48" t="s">
        <v>7</v>
      </c>
      <c r="B141" s="48" t="s">
        <v>8</v>
      </c>
      <c r="C141" s="48"/>
      <c r="D141" s="73"/>
      <c r="E141" s="71"/>
      <c r="F141" s="73">
        <v>95500</v>
      </c>
      <c r="G141" s="7"/>
    </row>
    <row r="142" spans="1:7" s="6" customFormat="1" ht="12.75">
      <c r="A142" s="52" t="s">
        <v>29</v>
      </c>
      <c r="B142" s="66"/>
      <c r="C142" s="48">
        <v>20</v>
      </c>
      <c r="D142" s="74">
        <v>68480</v>
      </c>
      <c r="E142" s="71">
        <f>D142/52/40</f>
        <v>32.92307692307692</v>
      </c>
      <c r="F142" s="73">
        <f>C142*E142</f>
        <v>658.4615384615383</v>
      </c>
      <c r="G142" s="7"/>
    </row>
    <row r="143" spans="1:7" s="6" customFormat="1" ht="12.75">
      <c r="A143" s="52" t="s">
        <v>33</v>
      </c>
      <c r="B143" s="66"/>
      <c r="C143" s="48">
        <v>30</v>
      </c>
      <c r="D143" s="74">
        <v>68480</v>
      </c>
      <c r="E143" s="71">
        <f>D143/52/40</f>
        <v>32.92307692307692</v>
      </c>
      <c r="F143" s="73">
        <f>C143*E143</f>
        <v>987.6923076923076</v>
      </c>
      <c r="G143" s="7"/>
    </row>
    <row r="144" spans="1:7" s="6" customFormat="1" ht="12.75">
      <c r="A144" s="52" t="s">
        <v>34</v>
      </c>
      <c r="B144" s="48"/>
      <c r="C144" s="48">
        <v>2080</v>
      </c>
      <c r="D144" s="73">
        <v>80815</v>
      </c>
      <c r="E144" s="71">
        <f>D144/52/40</f>
        <v>38.85336538461539</v>
      </c>
      <c r="F144" s="73">
        <f>C144*E144</f>
        <v>80815</v>
      </c>
      <c r="G144" s="7"/>
    </row>
    <row r="145" spans="1:12" s="6" customFormat="1" ht="12.75">
      <c r="A145" s="48"/>
      <c r="B145" s="39"/>
      <c r="C145" s="40"/>
      <c r="D145" s="91" t="s">
        <v>78</v>
      </c>
      <c r="E145" s="91"/>
      <c r="F145" s="51">
        <f>SUM(F130:F144)</f>
        <v>719640.1538461538</v>
      </c>
      <c r="G145" s="7"/>
      <c r="K145" s="58"/>
      <c r="L145" s="57"/>
    </row>
    <row r="146" spans="1:12" s="6" customFormat="1" ht="12.75">
      <c r="A146" s="3"/>
      <c r="C146" s="12"/>
      <c r="D146" s="77"/>
      <c r="E146" s="77"/>
      <c r="F146" s="37"/>
      <c r="G146" s="7"/>
      <c r="K146" s="58"/>
      <c r="L146" s="57"/>
    </row>
    <row r="147" spans="1:12" s="6" customFormat="1" ht="12" customHeight="1">
      <c r="A147" s="3"/>
      <c r="C147" s="58" t="s">
        <v>88</v>
      </c>
      <c r="D147" s="77"/>
      <c r="E147" s="77"/>
      <c r="F147" s="37">
        <v>719640</v>
      </c>
      <c r="G147" s="7"/>
      <c r="K147" s="58"/>
      <c r="L147" s="57"/>
    </row>
    <row r="148" spans="1:6" ht="12.75">
      <c r="A148" s="28"/>
      <c r="B148" s="28"/>
      <c r="C148" s="58" t="s">
        <v>85</v>
      </c>
      <c r="D148" s="29"/>
      <c r="E148" s="31"/>
      <c r="F148" s="78">
        <f>F145*0.4</f>
        <v>287856.06153846154</v>
      </c>
    </row>
    <row r="149" spans="1:6" ht="13.5" thickBot="1">
      <c r="A149" s="20"/>
      <c r="B149" s="20"/>
      <c r="C149" s="60" t="s">
        <v>89</v>
      </c>
      <c r="D149" s="30"/>
      <c r="E149" s="33"/>
      <c r="F149" s="79">
        <f>SUM(F147:F148)</f>
        <v>1007496.0615384616</v>
      </c>
    </row>
    <row r="151" spans="4:6" ht="12.75">
      <c r="D151" s="87" t="s">
        <v>77</v>
      </c>
      <c r="E151" s="87"/>
      <c r="F151" s="76">
        <f>+F39+F85+F125+F149</f>
        <v>3121446.9961538464</v>
      </c>
    </row>
  </sheetData>
  <mergeCells count="22">
    <mergeCell ref="D112:E112"/>
    <mergeCell ref="A116:F116"/>
    <mergeCell ref="A2:F2"/>
    <mergeCell ref="A42:F42"/>
    <mergeCell ref="A88:F88"/>
    <mergeCell ref="D145:E145"/>
    <mergeCell ref="A128:F128"/>
    <mergeCell ref="D14:E14"/>
    <mergeCell ref="D24:E24"/>
    <mergeCell ref="D70:E70"/>
    <mergeCell ref="D61:E61"/>
    <mergeCell ref="D107:E107"/>
    <mergeCell ref="D151:E151"/>
    <mergeCell ref="A1:F1"/>
    <mergeCell ref="A41:F41"/>
    <mergeCell ref="A87:F87"/>
    <mergeCell ref="A127:F127"/>
    <mergeCell ref="A16:F16"/>
    <mergeCell ref="A26:F26"/>
    <mergeCell ref="A73:F73"/>
    <mergeCell ref="A63:F63"/>
    <mergeCell ref="A109:F109"/>
  </mergeCells>
  <hyperlinks>
    <hyperlink ref="C155" r:id="rId1" display="http://www.dell.com"/>
  </hyperlinks>
  <printOptions/>
  <pageMargins left="0.75" right="0.75" top="1" bottom="1" header="0.5" footer="0.5"/>
  <pageSetup horizontalDpi="300" verticalDpi="300" orientation="portrait" r:id="rId2"/>
  <ignoredErrors>
    <ignoredError sqref="F9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(none)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Addiel Lora </dc:creator>
  <cp:keywords/>
  <dc:description/>
  <cp:lastModifiedBy>Addiel Lora </cp:lastModifiedBy>
  <cp:lastPrinted>2004-05-04T06:25:50Z</cp:lastPrinted>
  <dcterms:created xsi:type="dcterms:W3CDTF">2004-04-14T23:56:44Z</dcterms:created>
  <dcterms:modified xsi:type="dcterms:W3CDTF">2004-05-04T08:49:19Z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